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нструктаж" sheetId="1" r:id="rId1"/>
    <sheet name="тех.обс.орг" sheetId="2" r:id="rId2"/>
    <sheet name="вызова" sheetId="3" r:id="rId3"/>
    <sheet name="ТО нас 1" sheetId="4" r:id="rId4"/>
  </sheets>
  <definedNames/>
  <calcPr fullCalcOnLoad="1"/>
</workbook>
</file>

<file path=xl/sharedStrings.xml><?xml version="1.0" encoding="utf-8"?>
<sst xmlns="http://schemas.openxmlformats.org/spreadsheetml/2006/main" count="254" uniqueCount="129">
  <si>
    <t>Наименование работ и газового оборудования</t>
  </si>
  <si>
    <t>Ед-ца измерения</t>
  </si>
  <si>
    <t xml:space="preserve">Состав исполнителей </t>
  </si>
  <si>
    <t>Часовой ФОТ, руб.</t>
  </si>
  <si>
    <t>Трудозатраты на ед. изм.чел.ч</t>
  </si>
  <si>
    <t>ФОТ , руб</t>
  </si>
  <si>
    <t>Директор ООО Газовая служба "Факел"</t>
  </si>
  <si>
    <t>мастер</t>
  </si>
  <si>
    <t xml:space="preserve">№ </t>
  </si>
  <si>
    <t>слесарь 5 р</t>
  </si>
  <si>
    <t>слесарь 4р</t>
  </si>
  <si>
    <t>слесарь 4 р</t>
  </si>
  <si>
    <t>"Утверждаю"</t>
  </si>
  <si>
    <t>для предприятий 1,25</t>
  </si>
  <si>
    <t>Итого стоимость услуги</t>
  </si>
  <si>
    <t>Демонтаж проточного водонагревателя с установкой заглушки</t>
  </si>
  <si>
    <t>ПГ-2</t>
  </si>
  <si>
    <t>ПГ-3</t>
  </si>
  <si>
    <t>ПГ-4</t>
  </si>
  <si>
    <t>Проточный водонагреватель</t>
  </si>
  <si>
    <t>АОГВ-11, АОГВ -15</t>
  </si>
  <si>
    <t>АОГВ-17.5, АОГВ-23</t>
  </si>
  <si>
    <t>слесарь 3 р</t>
  </si>
  <si>
    <t>Бытовой газовый счетчик</t>
  </si>
  <si>
    <t>Замена сопла горелки</t>
  </si>
  <si>
    <t>Настройка терморегулятора</t>
  </si>
  <si>
    <t>Замена сопла запальника</t>
  </si>
  <si>
    <t>__________________________________А.В. Гаркин</t>
  </si>
  <si>
    <t>Накладные расходы 196,2%</t>
  </si>
  <si>
    <t>договорная цена, руб</t>
  </si>
  <si>
    <t xml:space="preserve">для населения 1,1 </t>
  </si>
  <si>
    <t>накладные расходы</t>
  </si>
  <si>
    <t>рентабельность 10%</t>
  </si>
  <si>
    <t>То же полуавтоматического водонагревателя</t>
  </si>
  <si>
    <t xml:space="preserve">АГВ-80, АГВ-120, АОГВ-4,6,10 </t>
  </si>
  <si>
    <t>Отопительная печь с автоматикой</t>
  </si>
  <si>
    <t>Отопительная печь без автоматики</t>
  </si>
  <si>
    <t>Индивидуальной бани, теплицы, гаража при одной горелке ( на каждую последующую применять коэф.0,7)</t>
  </si>
  <si>
    <t>Ремонт по заявкам</t>
  </si>
  <si>
    <t>вызов слесаря для выполнения ремонта</t>
  </si>
  <si>
    <t>слесарь 3-4 р</t>
  </si>
  <si>
    <t>Замена газовой плиты без изменения подводки с пуском газа и регулировкой работы горелок</t>
  </si>
  <si>
    <t>демонтаж газовой плиты с установкой заглушки</t>
  </si>
  <si>
    <t>Замена  смесителя горелки</t>
  </si>
  <si>
    <t>Замена газоподводящей трубки верхней горелки</t>
  </si>
  <si>
    <t>Замена прокладок газоподводящей трубки</t>
  </si>
  <si>
    <t>Замена регулятора подачи воздуха</t>
  </si>
  <si>
    <t>Замена крана плиты</t>
  </si>
  <si>
    <t>замена штока крана плиты</t>
  </si>
  <si>
    <t>Замена пружины штока крана плиты</t>
  </si>
  <si>
    <t>Замена электророзжига при гибкой прицепке</t>
  </si>
  <si>
    <t>замена электророзжига при жесткой  прицепке</t>
  </si>
  <si>
    <t>Замена терморегулятора плиты "Брест"</t>
  </si>
  <si>
    <t>Замена подвода  малого и большого газопровода к плите</t>
  </si>
  <si>
    <t>Установка гибкого шланга</t>
  </si>
  <si>
    <t>Регулировка горения газа с калибровкой отверстия форсунки плиты</t>
  </si>
  <si>
    <t>Регулировка горения горелок духового шкафа плиты</t>
  </si>
  <si>
    <t>Прочистка , калибровка сопла горелки плиты</t>
  </si>
  <si>
    <t>Чистка форсунки</t>
  </si>
  <si>
    <t>Чистка подводящих трубок к горелкам</t>
  </si>
  <si>
    <t>Чистка горелки духового шкафа</t>
  </si>
  <si>
    <t>Чистка регулятора подачи воздуха</t>
  </si>
  <si>
    <t>Ремонт крана плиты или крана на опуске с притиркой</t>
  </si>
  <si>
    <t>Ремонт двухконфорочной портативной плиты</t>
  </si>
  <si>
    <t>Ремонт и настройка регулятора давления газа РДГ, РДК и др.</t>
  </si>
  <si>
    <t>Замена регулятора давления</t>
  </si>
  <si>
    <t xml:space="preserve">Замена мембраны регулятора </t>
  </si>
  <si>
    <t>Замена шланга и прокладки регулятора</t>
  </si>
  <si>
    <t>Замена прокладки уплотнительного  клапана РДГ, РДК</t>
  </si>
  <si>
    <t>Водонагреватель проточный</t>
  </si>
  <si>
    <t xml:space="preserve">Замена водонагревателя проточного без изменения подводки  с пуском газа и регулировкой работы прибора </t>
  </si>
  <si>
    <t>Замена горелки проточного водонагревателя</t>
  </si>
  <si>
    <t>Водонагреватель емкостной, отопителный ( отопительно-варочный) котел, отопительная газовая печь</t>
  </si>
  <si>
    <t>Замена емкостного водонагревателя(котла) без изменения подводки с пуском газа и регулировкой работы прибора</t>
  </si>
  <si>
    <t>Демонтаж котла с установкой заглушки</t>
  </si>
  <si>
    <t>Демонтаж горелки отопительного котла(печи)с установкой заглушки</t>
  </si>
  <si>
    <t>Замена горелки отопительного котла</t>
  </si>
  <si>
    <t>Замена газовой печной горелки</t>
  </si>
  <si>
    <t>Замена крана горелки АГВ-80,АОГВ-4, АОГВ-20</t>
  </si>
  <si>
    <t>Замена крана горелки АГВ-120,АОГВ-17,5, АОГВ-23</t>
  </si>
  <si>
    <t>Замена крана горелки отопительного котла ВНИИСТО-МЧ или отопительной печи</t>
  </si>
  <si>
    <t>Замена термопары АГВ</t>
  </si>
  <si>
    <t>Замена термопары отопительного котла ВНИИСТО-МЧ</t>
  </si>
  <si>
    <t>Замена термопары автоматики безопасности печной горелки</t>
  </si>
  <si>
    <t>Замена запальника печной горелки</t>
  </si>
  <si>
    <t>Замена терморегулятора АГВ (АОГВ)</t>
  </si>
  <si>
    <t>Замена ЭМК емкостного водонагревателя</t>
  </si>
  <si>
    <t>Замена ЭМК отопительного котла ВНИИСТО-МЧ</t>
  </si>
  <si>
    <t>Замена ЭМК печной горелки</t>
  </si>
  <si>
    <t>Чистка форсунки запальника</t>
  </si>
  <si>
    <t>Очистка от сажи отопительного котла</t>
  </si>
  <si>
    <t>Очистка от сажи рожков горелки</t>
  </si>
  <si>
    <t>Чистка сопел коллектора печной горелки</t>
  </si>
  <si>
    <t>Очистка от сажи отопительной печи</t>
  </si>
  <si>
    <t>Прочие работы</t>
  </si>
  <si>
    <t>Замена газового крана на газопроводе диаметром до 32 мм</t>
  </si>
  <si>
    <t>Продувка и пуск газа во внутренний газопровод административного, общественного здания после отключения газоснабжения</t>
  </si>
  <si>
    <t>Продувка и пуск газа дворового газопровода к жилому дому после отключения газоснабжения</t>
  </si>
  <si>
    <t>Продувка и пуск газа  внутреннего газопровода в жилом доме после отключения газоснабжения</t>
  </si>
  <si>
    <t>Отключение газового прибора с установкой заглушки</t>
  </si>
  <si>
    <t>Подключение газового прибора со снятием заглушки</t>
  </si>
  <si>
    <t>Отключение и подключение газового прибора без отсоединения</t>
  </si>
  <si>
    <t>Смазка газового крана диаметром до 15 мм</t>
  </si>
  <si>
    <t>Обследование газового прибора на его пригодность к эксплуатации</t>
  </si>
  <si>
    <t>Инструктаж должностных лиц и потребителей газа</t>
  </si>
  <si>
    <t>чел</t>
  </si>
  <si>
    <t>Инструктаж лиц , ответственных за безопасную эксплуатацию бытовых газовых  приборов, установленных в административных и жилых зданиях</t>
  </si>
  <si>
    <t>Инструктаж населения с выездом на место по правилам пользования газовой плитой</t>
  </si>
  <si>
    <t>То же при установке плиты и проточного водонагревателя</t>
  </si>
  <si>
    <t>То же при установке плиты и проточного водонагревателя и отопительного аппарата</t>
  </si>
  <si>
    <t>Техническое обслуживание внутренних газопроводов и бытового газового оборудования административных , общественных непроизводственного назначения и жилых зданийи ремонт газового оборудования  и газораспределительных устройств</t>
  </si>
  <si>
    <t>для населения 1,1</t>
  </si>
  <si>
    <t>Техническое обслуживание внутренних газопроводов и  газового оборудования производственных зданий, котельных , общественных зданий производственного назначения</t>
  </si>
  <si>
    <t>Проверка герметичности (контрольная опрессовка) внутренних газопроводов и газового оборудования коммунально-бытовых предприятий</t>
  </si>
  <si>
    <t>Проверка герметичности (контрольная опрессовка) внутренних газопроводов и газового оборудования котельных , печей, агрегатов промышленных и сельскохозяйственных производст</t>
  </si>
  <si>
    <t>Технический осмотр внутренних и наружних газопроводов предприятия</t>
  </si>
  <si>
    <t>Пуск в эксплуатацию (расконсервация) бытового отопительного газового оборудования с автоматическим устройством после отключения на летний перид</t>
  </si>
  <si>
    <t>_____________________А.В.Гаркин</t>
  </si>
  <si>
    <t xml:space="preserve"> чел</t>
  </si>
  <si>
    <t>№</t>
  </si>
  <si>
    <t>Техническое обслуживание комбинированной бойлерной установки типа "Мора"</t>
  </si>
  <si>
    <t>Техническое обслуживание отопительного котла  ВНИИСТО</t>
  </si>
  <si>
    <t>Техническое обслуживание агрегата "Lennox"</t>
  </si>
  <si>
    <t>ДОН-16, ДОН-31.5, Хопер, "Burnham" (одноконтурные)</t>
  </si>
  <si>
    <t>То же , типа КЧМ-БЭМ  (двухконтурные)</t>
  </si>
  <si>
    <t xml:space="preserve"> ЕСН 30,9%</t>
  </si>
  <si>
    <t>"____"_________________2012 год</t>
  </si>
  <si>
    <t>"_____"   ____________2012г.</t>
  </si>
  <si>
    <t>"_____"____________________2012 год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</si>
</sst>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26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sz val="14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9" fontId="5" fillId="0" borderId="10" xfId="0" applyNumberFormat="1" applyFont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2" fontId="5" fillId="0" borderId="10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84" fontId="5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2" fontId="0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 wrapText="1"/>
    </xf>
    <xf numFmtId="2" fontId="3" fillId="0" borderId="0" xfId="0" applyNumberFormat="1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/>
    </xf>
    <xf numFmtId="184" fontId="1" fillId="0" borderId="10" xfId="0" applyNumberFormat="1" applyFont="1" applyBorder="1" applyAlignment="1">
      <alignment/>
    </xf>
    <xf numFmtId="184" fontId="5" fillId="0" borderId="12" xfId="0" applyNumberFormat="1" applyFont="1" applyBorder="1" applyAlignment="1">
      <alignment/>
    </xf>
    <xf numFmtId="184" fontId="5" fillId="0" borderId="10" xfId="0" applyNumberFormat="1" applyFont="1" applyFill="1" applyBorder="1" applyAlignment="1">
      <alignment/>
    </xf>
    <xf numFmtId="184" fontId="3" fillId="0" borderId="10" xfId="0" applyNumberFormat="1" applyFont="1" applyBorder="1" applyAlignment="1">
      <alignment/>
    </xf>
    <xf numFmtId="184" fontId="3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/>
    </xf>
    <xf numFmtId="2" fontId="8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184" fontId="4" fillId="0" borderId="10" xfId="0" applyNumberFormat="1" applyFont="1" applyBorder="1" applyAlignment="1">
      <alignment/>
    </xf>
    <xf numFmtId="184" fontId="8" fillId="0" borderId="10" xfId="0" applyNumberFormat="1" applyFont="1" applyBorder="1" applyAlignment="1">
      <alignment/>
    </xf>
    <xf numFmtId="2" fontId="4" fillId="0" borderId="10" xfId="0" applyNumberFormat="1" applyFont="1" applyFill="1" applyBorder="1" applyAlignment="1">
      <alignment/>
    </xf>
    <xf numFmtId="184" fontId="4" fillId="0" borderId="10" xfId="0" applyNumberFormat="1" applyFont="1" applyFill="1" applyBorder="1" applyAlignment="1">
      <alignment/>
    </xf>
    <xf numFmtId="184" fontId="8" fillId="0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9" fontId="5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184" fontId="3" fillId="0" borderId="13" xfId="0" applyNumberFormat="1" applyFont="1" applyBorder="1" applyAlignment="1">
      <alignment horizontal="right"/>
    </xf>
    <xf numFmtId="184" fontId="3" fillId="0" borderId="11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wrapText="1"/>
    </xf>
    <xf numFmtId="184" fontId="3" fillId="0" borderId="13" xfId="0" applyNumberFormat="1" applyFont="1" applyBorder="1" applyAlignment="1">
      <alignment horizontal="center"/>
    </xf>
    <xf numFmtId="184" fontId="3" fillId="0" borderId="1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L32"/>
  <sheetViews>
    <sheetView tabSelected="1" zoomScalePageLayoutView="0" workbookViewId="0" topLeftCell="A1">
      <selection activeCell="H18" sqref="H18"/>
    </sheetView>
  </sheetViews>
  <sheetFormatPr defaultColWidth="9.140625" defaultRowHeight="12.75"/>
  <cols>
    <col min="1" max="1" width="3.8515625" style="0" customWidth="1"/>
    <col min="2" max="2" width="21.7109375" style="0" customWidth="1"/>
    <col min="3" max="3" width="7.421875" style="0" customWidth="1"/>
    <col min="4" max="4" width="12.28125" style="0" customWidth="1"/>
    <col min="5" max="5" width="9.7109375" style="0" customWidth="1"/>
    <col min="9" max="9" width="10.7109375" style="0" customWidth="1"/>
    <col min="11" max="11" width="10.28125" style="0" customWidth="1"/>
    <col min="12" max="12" width="11.28125" style="0" customWidth="1"/>
  </cols>
  <sheetData>
    <row r="1" spans="9:12" ht="12.75">
      <c r="I1" s="51" t="s">
        <v>12</v>
      </c>
      <c r="J1" s="51"/>
      <c r="K1" s="51"/>
      <c r="L1" s="51"/>
    </row>
    <row r="3" spans="9:12" ht="12.75">
      <c r="I3" s="48" t="s">
        <v>6</v>
      </c>
      <c r="J3" s="48"/>
      <c r="K3" s="48"/>
      <c r="L3" s="48"/>
    </row>
    <row r="4" spans="9:12" ht="12.75">
      <c r="I4" s="48" t="s">
        <v>117</v>
      </c>
      <c r="J4" s="48"/>
      <c r="K4" s="48"/>
      <c r="L4" s="48"/>
    </row>
    <row r="5" spans="1:12" ht="12.75">
      <c r="A5" s="1"/>
      <c r="I5" s="48" t="s">
        <v>126</v>
      </c>
      <c r="J5" s="48"/>
      <c r="K5" s="48"/>
      <c r="L5" s="48"/>
    </row>
    <row r="6" spans="1:12" ht="12.75">
      <c r="A6" s="1"/>
      <c r="I6" s="1"/>
      <c r="J6" s="1"/>
      <c r="K6" s="1"/>
      <c r="L6" s="1"/>
    </row>
    <row r="7" spans="1:12" ht="15" customHeight="1">
      <c r="A7" s="52" t="s">
        <v>104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</row>
    <row r="8" spans="1:6" ht="12.75">
      <c r="A8" s="17"/>
      <c r="B8" s="16"/>
      <c r="C8" s="16"/>
      <c r="D8" s="16"/>
      <c r="E8" s="17"/>
      <c r="F8" s="16"/>
    </row>
    <row r="9" spans="1:12" ht="12.75" customHeight="1">
      <c r="A9" s="50" t="s">
        <v>8</v>
      </c>
      <c r="B9" s="55" t="s">
        <v>0</v>
      </c>
      <c r="C9" s="49" t="s">
        <v>1</v>
      </c>
      <c r="D9" s="49" t="s">
        <v>2</v>
      </c>
      <c r="E9" s="55" t="s">
        <v>3</v>
      </c>
      <c r="F9" s="49" t="s">
        <v>4</v>
      </c>
      <c r="G9" s="49" t="s">
        <v>5</v>
      </c>
      <c r="H9" s="53" t="s">
        <v>125</v>
      </c>
      <c r="I9" s="49" t="s">
        <v>28</v>
      </c>
      <c r="J9" s="49" t="s">
        <v>14</v>
      </c>
      <c r="K9" s="50" t="s">
        <v>29</v>
      </c>
      <c r="L9" s="50"/>
    </row>
    <row r="10" spans="1:12" ht="33.75">
      <c r="A10" s="50"/>
      <c r="B10" s="56"/>
      <c r="C10" s="49"/>
      <c r="D10" s="49"/>
      <c r="E10" s="56"/>
      <c r="F10" s="49"/>
      <c r="G10" s="49"/>
      <c r="H10" s="53"/>
      <c r="I10" s="49"/>
      <c r="J10" s="49"/>
      <c r="K10" s="9" t="s">
        <v>30</v>
      </c>
      <c r="L10" s="9" t="s">
        <v>13</v>
      </c>
    </row>
    <row r="11" spans="1:12" ht="78.75">
      <c r="A11" s="2">
        <v>1</v>
      </c>
      <c r="B11" s="4" t="s">
        <v>106</v>
      </c>
      <c r="C11" s="5" t="s">
        <v>118</v>
      </c>
      <c r="D11" s="5" t="s">
        <v>7</v>
      </c>
      <c r="E11" s="5">
        <v>67.33</v>
      </c>
      <c r="F11" s="5">
        <v>5</v>
      </c>
      <c r="G11" s="31">
        <f>E11*F11</f>
        <v>336.65</v>
      </c>
      <c r="H11" s="6">
        <f>G11*30.9%</f>
        <v>104.02484999999999</v>
      </c>
      <c r="I11" s="6">
        <f>G11*196.2%</f>
        <v>660.5073</v>
      </c>
      <c r="J11" s="12">
        <f>SUM(G11:I11)</f>
        <v>1101.18215</v>
      </c>
      <c r="K11" s="35"/>
      <c r="L11" s="36">
        <f>J11*1.25</f>
        <v>1376.4776875000002</v>
      </c>
    </row>
    <row r="12" spans="1:12" ht="48.75" customHeight="1">
      <c r="A12" s="2">
        <v>2</v>
      </c>
      <c r="B12" s="4" t="s">
        <v>107</v>
      </c>
      <c r="C12" s="5" t="s">
        <v>105</v>
      </c>
      <c r="D12" s="5" t="s">
        <v>7</v>
      </c>
      <c r="E12" s="5">
        <v>67.33</v>
      </c>
      <c r="F12" s="5">
        <v>0.26</v>
      </c>
      <c r="G12" s="31">
        <f>E12*F12</f>
        <v>17.5058</v>
      </c>
      <c r="H12" s="6">
        <f>G12*30.9%</f>
        <v>5.4092922</v>
      </c>
      <c r="I12" s="6">
        <f>G12*196.2%</f>
        <v>34.3463796</v>
      </c>
      <c r="J12" s="12">
        <f>SUM(G12:I12)</f>
        <v>57.261471799999995</v>
      </c>
      <c r="K12" s="35">
        <f>J12*1.1</f>
        <v>62.98761898</v>
      </c>
      <c r="L12" s="36">
        <f>J12*1.25</f>
        <v>71.57683974999999</v>
      </c>
    </row>
    <row r="13" spans="1:12" ht="33" customHeight="1">
      <c r="A13" s="2">
        <v>3</v>
      </c>
      <c r="B13" s="28" t="s">
        <v>108</v>
      </c>
      <c r="C13" s="5" t="s">
        <v>105</v>
      </c>
      <c r="D13" s="5" t="s">
        <v>7</v>
      </c>
      <c r="E13" s="5">
        <v>67.33</v>
      </c>
      <c r="F13" s="5">
        <v>0.43</v>
      </c>
      <c r="G13" s="31">
        <f>E13*F13</f>
        <v>28.9519</v>
      </c>
      <c r="H13" s="6">
        <f>G13*30.9%</f>
        <v>8.9461371</v>
      </c>
      <c r="I13" s="6">
        <f>G13*196.2%</f>
        <v>56.803627799999994</v>
      </c>
      <c r="J13" s="12">
        <f>SUM(G13:I13)</f>
        <v>94.7016649</v>
      </c>
      <c r="K13" s="35">
        <f>J13*1.1</f>
        <v>104.17183139000001</v>
      </c>
      <c r="L13" s="36">
        <f>J13*1.25</f>
        <v>118.37708112499999</v>
      </c>
    </row>
    <row r="14" spans="1:12" ht="45">
      <c r="A14" s="8">
        <v>4</v>
      </c>
      <c r="B14" s="29" t="s">
        <v>109</v>
      </c>
      <c r="C14" s="11" t="s">
        <v>105</v>
      </c>
      <c r="D14" s="11" t="s">
        <v>7</v>
      </c>
      <c r="E14" s="5">
        <v>67.33</v>
      </c>
      <c r="F14" s="30">
        <v>0.48</v>
      </c>
      <c r="G14" s="31">
        <f>E14*F14</f>
        <v>32.3184</v>
      </c>
      <c r="H14" s="6">
        <f>G14*30.9%</f>
        <v>9.986385599999998</v>
      </c>
      <c r="I14" s="6">
        <f>G14*196.2%</f>
        <v>63.40870079999999</v>
      </c>
      <c r="J14" s="12">
        <f>SUM(G14:I14)</f>
        <v>105.7134864</v>
      </c>
      <c r="K14" s="35">
        <f>J14*1.1</f>
        <v>116.28483504</v>
      </c>
      <c r="L14" s="36">
        <f>J14*1.25</f>
        <v>132.14185799999998</v>
      </c>
    </row>
    <row r="15" spans="1:6" ht="12.75">
      <c r="A15" s="16"/>
      <c r="B15" s="16"/>
      <c r="C15" s="16"/>
      <c r="D15" s="16"/>
      <c r="E15" s="16"/>
      <c r="F15" s="16"/>
    </row>
    <row r="16" spans="1:6" ht="12.75">
      <c r="A16" s="16"/>
      <c r="B16" s="23"/>
      <c r="C16" s="16"/>
      <c r="D16" s="16"/>
      <c r="E16" s="16"/>
      <c r="F16" s="16"/>
    </row>
    <row r="17" spans="1:6" ht="12.75">
      <c r="A17" s="16"/>
      <c r="B17" s="22"/>
      <c r="C17" s="16"/>
      <c r="D17" s="16"/>
      <c r="E17" s="16"/>
      <c r="F17" s="16"/>
    </row>
    <row r="18" spans="1:6" ht="35.25" customHeight="1">
      <c r="A18" s="16"/>
      <c r="B18" s="22"/>
      <c r="C18" s="16"/>
      <c r="D18" s="16"/>
      <c r="E18" s="16"/>
      <c r="F18" s="16"/>
    </row>
    <row r="19" spans="1:6" ht="12.75">
      <c r="A19" s="16"/>
      <c r="B19" s="24"/>
      <c r="C19" s="16"/>
      <c r="D19" s="16"/>
      <c r="E19" s="16"/>
      <c r="F19" s="16"/>
    </row>
    <row r="20" spans="1:6" ht="12.75">
      <c r="A20" s="16"/>
      <c r="B20" s="22"/>
      <c r="C20" s="16"/>
      <c r="D20" s="16"/>
      <c r="E20" s="25"/>
      <c r="F20" s="16"/>
    </row>
    <row r="21" spans="1:6" ht="24.75" customHeight="1">
      <c r="A21" s="16"/>
      <c r="B21" s="22"/>
      <c r="C21" s="16"/>
      <c r="D21" s="16"/>
      <c r="E21" s="16"/>
      <c r="F21" s="16"/>
    </row>
    <row r="22" spans="1:6" ht="12.75">
      <c r="A22" s="16"/>
      <c r="B22" s="23"/>
      <c r="C22" s="16"/>
      <c r="D22" s="16"/>
      <c r="E22" s="21"/>
      <c r="F22" s="16"/>
    </row>
    <row r="23" spans="1:6" ht="15.75">
      <c r="A23" s="16"/>
      <c r="B23" s="26"/>
      <c r="C23" s="16"/>
      <c r="D23" s="16"/>
      <c r="E23" s="27"/>
      <c r="F23" s="16"/>
    </row>
    <row r="24" spans="1:6" ht="12.75">
      <c r="A24" s="16"/>
      <c r="B24" s="16"/>
      <c r="C24" s="16"/>
      <c r="D24" s="16"/>
      <c r="E24" s="16"/>
      <c r="F24" s="16"/>
    </row>
    <row r="25" spans="1:6" ht="12.75">
      <c r="A25" s="16"/>
      <c r="B25" s="54"/>
      <c r="C25" s="54"/>
      <c r="D25" s="54"/>
      <c r="E25" s="54"/>
      <c r="F25" s="16"/>
    </row>
    <row r="26" spans="1:6" ht="12.75">
      <c r="A26" s="16"/>
      <c r="B26" s="16"/>
      <c r="C26" s="16"/>
      <c r="D26" s="16"/>
      <c r="E26" s="16"/>
      <c r="F26" s="16"/>
    </row>
    <row r="27" spans="1:6" ht="12.75">
      <c r="A27" s="16"/>
      <c r="B27" s="16"/>
      <c r="C27" s="16"/>
      <c r="D27" s="16"/>
      <c r="E27" s="16"/>
      <c r="F27" s="16"/>
    </row>
    <row r="28" spans="1:6" ht="12.75">
      <c r="A28" s="16"/>
      <c r="B28" s="16"/>
      <c r="C28" s="16"/>
      <c r="D28" s="16"/>
      <c r="E28" s="16"/>
      <c r="F28" s="16"/>
    </row>
    <row r="29" spans="1:6" ht="12.75">
      <c r="A29" s="16"/>
      <c r="B29" s="16"/>
      <c r="C29" s="16"/>
      <c r="D29" s="16"/>
      <c r="E29" s="16"/>
      <c r="F29" s="16"/>
    </row>
    <row r="30" spans="1:6" ht="12.75">
      <c r="A30" s="16"/>
      <c r="B30" s="16"/>
      <c r="C30" s="16"/>
      <c r="D30" s="16"/>
      <c r="E30" s="16"/>
      <c r="F30" s="16"/>
    </row>
    <row r="31" spans="1:6" ht="12.75">
      <c r="A31" s="16"/>
      <c r="B31" s="16"/>
      <c r="C31" s="16"/>
      <c r="D31" s="16"/>
      <c r="E31" s="16"/>
      <c r="F31" s="16"/>
    </row>
    <row r="32" spans="1:6" ht="12.75">
      <c r="A32" s="16"/>
      <c r="B32" s="16"/>
      <c r="C32" s="16"/>
      <c r="D32" s="16"/>
      <c r="E32" s="16"/>
      <c r="F32" s="16"/>
    </row>
  </sheetData>
  <sheetProtection/>
  <mergeCells count="17">
    <mergeCell ref="I9:I10"/>
    <mergeCell ref="B25:E25"/>
    <mergeCell ref="A9:A10"/>
    <mergeCell ref="B9:B10"/>
    <mergeCell ref="C9:C10"/>
    <mergeCell ref="D9:D10"/>
    <mergeCell ref="E9:E10"/>
    <mergeCell ref="I5:L5"/>
    <mergeCell ref="J9:J10"/>
    <mergeCell ref="K9:L9"/>
    <mergeCell ref="I1:L1"/>
    <mergeCell ref="A7:L7"/>
    <mergeCell ref="I3:L3"/>
    <mergeCell ref="I4:L4"/>
    <mergeCell ref="F9:F10"/>
    <mergeCell ref="G9:G10"/>
    <mergeCell ref="H9:H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L20"/>
  <sheetViews>
    <sheetView zoomScalePageLayoutView="0" workbookViewId="0" topLeftCell="A7">
      <selection activeCell="L13" sqref="L13"/>
    </sheetView>
  </sheetViews>
  <sheetFormatPr defaultColWidth="9.140625" defaultRowHeight="12.75"/>
  <cols>
    <col min="1" max="1" width="4.7109375" style="0" customWidth="1"/>
    <col min="2" max="2" width="22.7109375" style="0" customWidth="1"/>
    <col min="3" max="3" width="13.00390625" style="0" customWidth="1"/>
    <col min="4" max="4" width="12.28125" style="0" customWidth="1"/>
    <col min="5" max="5" width="9.28125" style="0" customWidth="1"/>
  </cols>
  <sheetData>
    <row r="1" spans="2:12" ht="12.75">
      <c r="B1" s="7"/>
      <c r="H1" s="51" t="s">
        <v>12</v>
      </c>
      <c r="I1" s="51"/>
      <c r="J1" s="51"/>
      <c r="K1" s="51"/>
      <c r="L1" s="51"/>
    </row>
    <row r="2" spans="2:11" ht="12.75">
      <c r="B2" s="7"/>
      <c r="H2" s="48" t="s">
        <v>6</v>
      </c>
      <c r="I2" s="48"/>
      <c r="J2" s="48"/>
      <c r="K2" s="48"/>
    </row>
    <row r="3" spans="2:12" ht="12.75">
      <c r="B3" s="7"/>
      <c r="H3" s="48" t="s">
        <v>27</v>
      </c>
      <c r="I3" s="48"/>
      <c r="J3" s="48"/>
      <c r="K3" s="48"/>
      <c r="L3" s="48"/>
    </row>
    <row r="4" spans="2:11" ht="12.75">
      <c r="B4" s="7"/>
      <c r="I4" s="57" t="s">
        <v>127</v>
      </c>
      <c r="J4" s="57"/>
      <c r="K4" s="57"/>
    </row>
    <row r="5" ht="12.75">
      <c r="B5" s="7"/>
    </row>
    <row r="6" spans="2:10" ht="40.5" customHeight="1">
      <c r="B6" s="58" t="s">
        <v>112</v>
      </c>
      <c r="C6" s="58"/>
      <c r="D6" s="58"/>
      <c r="E6" s="58"/>
      <c r="F6" s="58"/>
      <c r="G6" s="58"/>
      <c r="H6" s="58"/>
      <c r="I6" s="58"/>
      <c r="J6" s="58"/>
    </row>
    <row r="7" ht="12.75">
      <c r="I7" s="1"/>
    </row>
    <row r="8" spans="1:10" ht="33.75">
      <c r="A8" s="2" t="s">
        <v>119</v>
      </c>
      <c r="B8" s="9" t="s">
        <v>0</v>
      </c>
      <c r="C8" s="9" t="s">
        <v>2</v>
      </c>
      <c r="D8" s="9" t="s">
        <v>3</v>
      </c>
      <c r="E8" s="9" t="s">
        <v>4</v>
      </c>
      <c r="F8" s="9" t="s">
        <v>5</v>
      </c>
      <c r="G8" s="10" t="s">
        <v>125</v>
      </c>
      <c r="H8" s="9" t="s">
        <v>31</v>
      </c>
      <c r="I8" s="9" t="s">
        <v>14</v>
      </c>
      <c r="J8" s="14" t="s">
        <v>13</v>
      </c>
    </row>
    <row r="9" spans="1:10" ht="78.75">
      <c r="A9" s="2">
        <v>1</v>
      </c>
      <c r="B9" s="15" t="s">
        <v>116</v>
      </c>
      <c r="C9" s="5" t="s">
        <v>11</v>
      </c>
      <c r="D9" s="5">
        <v>46.49</v>
      </c>
      <c r="E9" s="5">
        <v>0.75</v>
      </c>
      <c r="F9" s="6">
        <f aca="true" t="shared" si="0" ref="F9:F14">D9*E9</f>
        <v>34.8675</v>
      </c>
      <c r="G9" s="6">
        <f aca="true" t="shared" si="1" ref="G9:G14">F9*30.9%</f>
        <v>10.7740575</v>
      </c>
      <c r="H9" s="31">
        <f aca="true" t="shared" si="2" ref="H9:H14">(F9+G9)*1.962</f>
        <v>89.548735815</v>
      </c>
      <c r="I9" s="18">
        <f aca="true" t="shared" si="3" ref="I9:I14">SUM(F9:H9)</f>
        <v>135.190293315</v>
      </c>
      <c r="J9" s="34">
        <f>I9*1.25</f>
        <v>168.98786664374998</v>
      </c>
    </row>
    <row r="10" spans="1:10" ht="21.75" customHeight="1">
      <c r="A10" s="59">
        <v>2</v>
      </c>
      <c r="B10" s="60" t="s">
        <v>115</v>
      </c>
      <c r="C10" s="5" t="s">
        <v>22</v>
      </c>
      <c r="D10" s="5">
        <v>41.68</v>
      </c>
      <c r="E10" s="5">
        <v>0.86</v>
      </c>
      <c r="F10" s="6">
        <f t="shared" si="0"/>
        <v>35.8448</v>
      </c>
      <c r="G10" s="6">
        <f t="shared" si="1"/>
        <v>11.076043199999999</v>
      </c>
      <c r="H10" s="31">
        <f t="shared" si="2"/>
        <v>92.0586943584</v>
      </c>
      <c r="I10" s="32">
        <f t="shared" si="3"/>
        <v>138.9795375584</v>
      </c>
      <c r="J10" s="61">
        <f>(I10+I11)*1.25</f>
        <v>369.75034725474995</v>
      </c>
    </row>
    <row r="11" spans="1:10" ht="12.75">
      <c r="A11" s="59"/>
      <c r="B11" s="60"/>
      <c r="C11" s="5" t="s">
        <v>11</v>
      </c>
      <c r="D11" s="5">
        <v>46.49</v>
      </c>
      <c r="E11" s="5">
        <v>0.87</v>
      </c>
      <c r="F11" s="6">
        <f t="shared" si="0"/>
        <v>40.4463</v>
      </c>
      <c r="G11" s="6">
        <f t="shared" si="1"/>
        <v>12.4979067</v>
      </c>
      <c r="H11" s="31">
        <f t="shared" si="2"/>
        <v>103.87653354540001</v>
      </c>
      <c r="I11" s="32">
        <f t="shared" si="3"/>
        <v>156.8207402454</v>
      </c>
      <c r="J11" s="62"/>
    </row>
    <row r="12" spans="1:10" ht="67.5">
      <c r="A12" s="2">
        <v>3</v>
      </c>
      <c r="B12" s="4" t="s">
        <v>113</v>
      </c>
      <c r="C12" s="5" t="s">
        <v>11</v>
      </c>
      <c r="D12" s="5">
        <v>46.49</v>
      </c>
      <c r="E12" s="5">
        <v>2.3</v>
      </c>
      <c r="F12" s="6">
        <f t="shared" si="0"/>
        <v>106.92699999999999</v>
      </c>
      <c r="G12" s="6">
        <f t="shared" si="1"/>
        <v>33.040442999999996</v>
      </c>
      <c r="H12" s="31">
        <f t="shared" si="2"/>
        <v>274.616123166</v>
      </c>
      <c r="I12" s="32">
        <f t="shared" si="3"/>
        <v>414.583566166</v>
      </c>
      <c r="J12" s="34">
        <f>I12*1.25</f>
        <v>518.2294577075</v>
      </c>
    </row>
    <row r="13" spans="1:10" ht="74.25" customHeight="1">
      <c r="A13" s="59">
        <v>4</v>
      </c>
      <c r="B13" s="63" t="s">
        <v>114</v>
      </c>
      <c r="C13" s="5" t="s">
        <v>11</v>
      </c>
      <c r="D13" s="5">
        <v>46.49</v>
      </c>
      <c r="E13" s="5">
        <v>2</v>
      </c>
      <c r="F13" s="6">
        <f t="shared" si="0"/>
        <v>92.98</v>
      </c>
      <c r="G13" s="6">
        <f t="shared" si="1"/>
        <v>28.73082</v>
      </c>
      <c r="H13" s="31">
        <f t="shared" si="2"/>
        <v>238.79662884</v>
      </c>
      <c r="I13" s="18">
        <f t="shared" si="3"/>
        <v>360.50744884000005</v>
      </c>
      <c r="J13" s="64">
        <f>(I13+I14)*1.25</f>
        <v>971.1561975500001</v>
      </c>
    </row>
    <row r="14" spans="1:10" ht="18" customHeight="1">
      <c r="A14" s="59"/>
      <c r="B14" s="63"/>
      <c r="C14" s="11" t="s">
        <v>9</v>
      </c>
      <c r="D14" s="11">
        <v>53.7</v>
      </c>
      <c r="E14" s="11">
        <v>2</v>
      </c>
      <c r="F14" s="19">
        <f t="shared" si="0"/>
        <v>107.4</v>
      </c>
      <c r="G14" s="6">
        <f t="shared" si="1"/>
        <v>33.1866</v>
      </c>
      <c r="H14" s="5">
        <f t="shared" si="2"/>
        <v>275.8309092</v>
      </c>
      <c r="I14" s="33">
        <f t="shared" si="3"/>
        <v>416.41750920000004</v>
      </c>
      <c r="J14" s="65"/>
    </row>
    <row r="15" ht="12.75">
      <c r="B15" s="13"/>
    </row>
    <row r="16" ht="12.75">
      <c r="B16" s="13"/>
    </row>
    <row r="17" ht="12.75">
      <c r="B17" s="13"/>
    </row>
    <row r="18" ht="12.75">
      <c r="B18" s="13"/>
    </row>
    <row r="19" ht="12.75">
      <c r="B19" s="13"/>
    </row>
    <row r="20" ht="12.75">
      <c r="B20" s="13"/>
    </row>
  </sheetData>
  <sheetProtection/>
  <mergeCells count="11">
    <mergeCell ref="A13:A14"/>
    <mergeCell ref="B10:B11"/>
    <mergeCell ref="J10:J11"/>
    <mergeCell ref="B13:B14"/>
    <mergeCell ref="J13:J14"/>
    <mergeCell ref="A10:A11"/>
    <mergeCell ref="H1:L1"/>
    <mergeCell ref="H2:K2"/>
    <mergeCell ref="I4:K4"/>
    <mergeCell ref="B6:J6"/>
    <mergeCell ref="H3:L3"/>
  </mergeCells>
  <printOptions/>
  <pageMargins left="0.7874015748031497" right="0.3937007874015748" top="0.7874015748031497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2:I79"/>
  <sheetViews>
    <sheetView zoomScalePageLayoutView="0" workbookViewId="0" topLeftCell="A1">
      <selection activeCell="A2" sqref="A2:I5"/>
    </sheetView>
  </sheetViews>
  <sheetFormatPr defaultColWidth="9.140625" defaultRowHeight="12.75"/>
  <cols>
    <col min="1" max="1" width="26.421875" style="0" customWidth="1"/>
    <col min="2" max="2" width="10.28125" style="0" customWidth="1"/>
    <col min="3" max="3" width="6.421875" style="0" customWidth="1"/>
    <col min="4" max="4" width="7.421875" style="0" customWidth="1"/>
    <col min="5" max="6" width="7.140625" style="0" customWidth="1"/>
    <col min="7" max="7" width="6.8515625" style="0" customWidth="1"/>
    <col min="8" max="8" width="7.7109375" style="0" customWidth="1"/>
    <col min="9" max="9" width="7.140625" style="0" customWidth="1"/>
  </cols>
  <sheetData>
    <row r="2" spans="5:9" ht="12.75">
      <c r="E2" s="51" t="s">
        <v>12</v>
      </c>
      <c r="F2" s="51"/>
      <c r="G2" s="51"/>
      <c r="H2" s="51"/>
      <c r="I2" s="51"/>
    </row>
    <row r="3" spans="4:9" ht="12.75">
      <c r="D3" s="48" t="s">
        <v>6</v>
      </c>
      <c r="E3" s="48"/>
      <c r="F3" s="48"/>
      <c r="G3" s="48"/>
      <c r="H3" s="48"/>
      <c r="I3" s="48"/>
    </row>
    <row r="4" spans="4:9" ht="12.75">
      <c r="D4" s="57" t="s">
        <v>117</v>
      </c>
      <c r="E4" s="57"/>
      <c r="F4" s="57"/>
      <c r="G4" s="57"/>
      <c r="H4" s="57"/>
      <c r="I4" s="57"/>
    </row>
    <row r="5" spans="4:9" ht="12.75">
      <c r="D5" s="48" t="s">
        <v>128</v>
      </c>
      <c r="E5" s="48"/>
      <c r="F5" s="48"/>
      <c r="G5" s="48"/>
      <c r="H5" s="48"/>
      <c r="I5" s="48"/>
    </row>
    <row r="6" spans="5:9" ht="12.75">
      <c r="E6" s="48"/>
      <c r="F6" s="48"/>
      <c r="G6" s="48"/>
      <c r="H6" s="48"/>
      <c r="I6" s="48"/>
    </row>
    <row r="7" spans="1:9" ht="15.75">
      <c r="A7" s="66" t="s">
        <v>38</v>
      </c>
      <c r="B7" s="66"/>
      <c r="C7" s="66"/>
      <c r="D7" s="66"/>
      <c r="E7" s="66"/>
      <c r="F7" s="66"/>
      <c r="G7" s="66"/>
      <c r="H7" s="66"/>
      <c r="I7" s="66"/>
    </row>
    <row r="10" spans="1:9" ht="45.75" customHeight="1">
      <c r="A10" s="9" t="s">
        <v>0</v>
      </c>
      <c r="B10" s="9" t="s">
        <v>2</v>
      </c>
      <c r="C10" s="9" t="s">
        <v>3</v>
      </c>
      <c r="D10" s="9" t="s">
        <v>4</v>
      </c>
      <c r="E10" s="9" t="s">
        <v>5</v>
      </c>
      <c r="F10" s="10" t="s">
        <v>125</v>
      </c>
      <c r="G10" s="9" t="s">
        <v>31</v>
      </c>
      <c r="H10" s="9" t="s">
        <v>32</v>
      </c>
      <c r="I10" s="9" t="s">
        <v>14</v>
      </c>
    </row>
    <row r="11" spans="1:9" ht="22.5">
      <c r="A11" s="15" t="s">
        <v>39</v>
      </c>
      <c r="B11" s="5" t="s">
        <v>40</v>
      </c>
      <c r="C11" s="5">
        <v>41.68</v>
      </c>
      <c r="D11" s="5">
        <v>0.4</v>
      </c>
      <c r="E11" s="6">
        <f>C11*D11</f>
        <v>16.672</v>
      </c>
      <c r="F11" s="6">
        <f>E11*30.9%</f>
        <v>5.151648</v>
      </c>
      <c r="G11" s="6">
        <f>(E11+F11)*1.962</f>
        <v>42.817997375999994</v>
      </c>
      <c r="H11" s="6">
        <f>(E11+F11+G11)*10%</f>
        <v>6.4641645375999985</v>
      </c>
      <c r="I11" s="37">
        <f>SUM(E11:H11)</f>
        <v>71.10580991359998</v>
      </c>
    </row>
    <row r="12" spans="1:9" ht="45">
      <c r="A12" s="15" t="s">
        <v>41</v>
      </c>
      <c r="B12" s="5" t="s">
        <v>22</v>
      </c>
      <c r="C12" s="5">
        <v>41.68</v>
      </c>
      <c r="D12" s="5">
        <v>2.5</v>
      </c>
      <c r="E12" s="6">
        <f aca="true" t="shared" si="0" ref="E12:E75">C12*D12</f>
        <v>104.2</v>
      </c>
      <c r="F12" s="6">
        <f aca="true" t="shared" si="1" ref="F12:F75">E12*30.9%</f>
        <v>32.1978</v>
      </c>
      <c r="G12" s="6">
        <f aca="true" t="shared" si="2" ref="G12:G75">(E12+F12)*1.962</f>
        <v>267.6124836</v>
      </c>
      <c r="H12" s="6">
        <f aca="true" t="shared" si="3" ref="H12:H75">(E12+F12+G12)*10%</f>
        <v>40.401028360000005</v>
      </c>
      <c r="I12" s="37">
        <f aca="true" t="shared" si="4" ref="I12:I75">SUM(E12:H12)</f>
        <v>444.41131196000003</v>
      </c>
    </row>
    <row r="13" spans="1:9" ht="22.5">
      <c r="A13" s="15" t="s">
        <v>42</v>
      </c>
      <c r="B13" s="5" t="s">
        <v>22</v>
      </c>
      <c r="C13" s="5">
        <v>41.68</v>
      </c>
      <c r="D13" s="5">
        <v>0.72</v>
      </c>
      <c r="E13" s="6">
        <f t="shared" si="0"/>
        <v>30.0096</v>
      </c>
      <c r="F13" s="6">
        <f t="shared" si="1"/>
        <v>9.2729664</v>
      </c>
      <c r="G13" s="6">
        <f t="shared" si="2"/>
        <v>77.0723952768</v>
      </c>
      <c r="H13" s="6">
        <f t="shared" si="3"/>
        <v>11.635496167680001</v>
      </c>
      <c r="I13" s="37">
        <f t="shared" si="4"/>
        <v>127.99045784448</v>
      </c>
    </row>
    <row r="14" spans="1:9" ht="12.75">
      <c r="A14" s="15" t="s">
        <v>24</v>
      </c>
      <c r="B14" s="5" t="s">
        <v>22</v>
      </c>
      <c r="C14" s="5">
        <v>41.68</v>
      </c>
      <c r="D14" s="5">
        <v>0.15</v>
      </c>
      <c r="E14" s="6">
        <f t="shared" si="0"/>
        <v>6.252</v>
      </c>
      <c r="F14" s="6">
        <f t="shared" si="1"/>
        <v>1.931868</v>
      </c>
      <c r="G14" s="6">
        <f t="shared" si="2"/>
        <v>16.056749016</v>
      </c>
      <c r="H14" s="6">
        <f t="shared" si="3"/>
        <v>2.4240617016000003</v>
      </c>
      <c r="I14" s="37">
        <f t="shared" si="4"/>
        <v>26.6646787176</v>
      </c>
    </row>
    <row r="15" spans="1:9" ht="12.75">
      <c r="A15" s="15" t="s">
        <v>43</v>
      </c>
      <c r="B15" s="5" t="s">
        <v>22</v>
      </c>
      <c r="C15" s="5">
        <v>41.68</v>
      </c>
      <c r="D15" s="5">
        <v>0.2</v>
      </c>
      <c r="E15" s="6">
        <f t="shared" si="0"/>
        <v>8.336</v>
      </c>
      <c r="F15" s="6">
        <f t="shared" si="1"/>
        <v>2.575824</v>
      </c>
      <c r="G15" s="6">
        <f t="shared" si="2"/>
        <v>21.408998687999997</v>
      </c>
      <c r="H15" s="6">
        <f t="shared" si="3"/>
        <v>3.2320822687999993</v>
      </c>
      <c r="I15" s="37">
        <f t="shared" si="4"/>
        <v>35.55290495679999</v>
      </c>
    </row>
    <row r="16" spans="1:9" ht="22.5">
      <c r="A16" s="15" t="s">
        <v>44</v>
      </c>
      <c r="B16" s="5" t="s">
        <v>22</v>
      </c>
      <c r="C16" s="5">
        <v>41.68</v>
      </c>
      <c r="D16" s="5">
        <v>0.25</v>
      </c>
      <c r="E16" s="6">
        <f t="shared" si="0"/>
        <v>10.42</v>
      </c>
      <c r="F16" s="6">
        <f t="shared" si="1"/>
        <v>3.21978</v>
      </c>
      <c r="G16" s="6">
        <f t="shared" si="2"/>
        <v>26.76124836</v>
      </c>
      <c r="H16" s="6">
        <f t="shared" si="3"/>
        <v>4.040102836</v>
      </c>
      <c r="I16" s="37">
        <f t="shared" si="4"/>
        <v>44.441131196</v>
      </c>
    </row>
    <row r="17" spans="1:9" ht="22.5">
      <c r="A17" s="15" t="s">
        <v>45</v>
      </c>
      <c r="B17" s="5" t="s">
        <v>22</v>
      </c>
      <c r="C17" s="5">
        <v>41.68</v>
      </c>
      <c r="D17" s="5">
        <v>0.15</v>
      </c>
      <c r="E17" s="6">
        <f t="shared" si="0"/>
        <v>6.252</v>
      </c>
      <c r="F17" s="6">
        <f t="shared" si="1"/>
        <v>1.931868</v>
      </c>
      <c r="G17" s="6">
        <f t="shared" si="2"/>
        <v>16.056749016</v>
      </c>
      <c r="H17" s="6">
        <f t="shared" si="3"/>
        <v>2.4240617016000003</v>
      </c>
      <c r="I17" s="37">
        <f t="shared" si="4"/>
        <v>26.6646787176</v>
      </c>
    </row>
    <row r="18" spans="1:9" ht="22.5">
      <c r="A18" s="15" t="s">
        <v>46</v>
      </c>
      <c r="B18" s="5" t="s">
        <v>22</v>
      </c>
      <c r="C18" s="5">
        <v>41.68</v>
      </c>
      <c r="D18" s="5">
        <v>0.2</v>
      </c>
      <c r="E18" s="6">
        <f t="shared" si="0"/>
        <v>8.336</v>
      </c>
      <c r="F18" s="6">
        <f t="shared" si="1"/>
        <v>2.575824</v>
      </c>
      <c r="G18" s="6">
        <f t="shared" si="2"/>
        <v>21.408998687999997</v>
      </c>
      <c r="H18" s="6">
        <f t="shared" si="3"/>
        <v>3.2320822687999993</v>
      </c>
      <c r="I18" s="37">
        <f t="shared" si="4"/>
        <v>35.55290495679999</v>
      </c>
    </row>
    <row r="19" spans="1:9" ht="12.75">
      <c r="A19" s="15" t="s">
        <v>47</v>
      </c>
      <c r="B19" s="5" t="s">
        <v>22</v>
      </c>
      <c r="C19" s="5">
        <v>41.68</v>
      </c>
      <c r="D19" s="5">
        <v>0.82</v>
      </c>
      <c r="E19" s="6">
        <f t="shared" si="0"/>
        <v>34.1776</v>
      </c>
      <c r="F19" s="6">
        <f t="shared" si="1"/>
        <v>10.5608784</v>
      </c>
      <c r="G19" s="6">
        <f t="shared" si="2"/>
        <v>87.7768946208</v>
      </c>
      <c r="H19" s="6">
        <f t="shared" si="3"/>
        <v>13.25153730208</v>
      </c>
      <c r="I19" s="37">
        <f t="shared" si="4"/>
        <v>145.76691032288</v>
      </c>
    </row>
    <row r="20" spans="1:9" ht="12.75">
      <c r="A20" s="15" t="s">
        <v>48</v>
      </c>
      <c r="B20" s="5" t="s">
        <v>22</v>
      </c>
      <c r="C20" s="5">
        <v>41.68</v>
      </c>
      <c r="D20" s="5">
        <v>0.25</v>
      </c>
      <c r="E20" s="6">
        <f t="shared" si="0"/>
        <v>10.42</v>
      </c>
      <c r="F20" s="6">
        <f t="shared" si="1"/>
        <v>3.21978</v>
      </c>
      <c r="G20" s="6">
        <f t="shared" si="2"/>
        <v>26.76124836</v>
      </c>
      <c r="H20" s="6">
        <f t="shared" si="3"/>
        <v>4.040102836</v>
      </c>
      <c r="I20" s="37">
        <f t="shared" si="4"/>
        <v>44.441131196</v>
      </c>
    </row>
    <row r="21" spans="1:9" ht="22.5">
      <c r="A21" s="15" t="s">
        <v>49</v>
      </c>
      <c r="B21" s="5" t="s">
        <v>22</v>
      </c>
      <c r="C21" s="5">
        <v>41.68</v>
      </c>
      <c r="D21" s="5">
        <v>0.17</v>
      </c>
      <c r="E21" s="6">
        <f t="shared" si="0"/>
        <v>7.0856</v>
      </c>
      <c r="F21" s="6">
        <f t="shared" si="1"/>
        <v>2.1894504</v>
      </c>
      <c r="G21" s="6">
        <f t="shared" si="2"/>
        <v>18.197648884800003</v>
      </c>
      <c r="H21" s="6">
        <f t="shared" si="3"/>
        <v>2.7472699284800006</v>
      </c>
      <c r="I21" s="37">
        <f t="shared" si="4"/>
        <v>30.219969213280006</v>
      </c>
    </row>
    <row r="22" spans="1:9" ht="22.5">
      <c r="A22" s="15" t="s">
        <v>50</v>
      </c>
      <c r="B22" s="5" t="s">
        <v>22</v>
      </c>
      <c r="C22" s="5">
        <v>41.68</v>
      </c>
      <c r="D22" s="5">
        <v>0.5</v>
      </c>
      <c r="E22" s="6">
        <f t="shared" si="0"/>
        <v>20.84</v>
      </c>
      <c r="F22" s="6">
        <f t="shared" si="1"/>
        <v>6.43956</v>
      </c>
      <c r="G22" s="6">
        <f t="shared" si="2"/>
        <v>53.52249672</v>
      </c>
      <c r="H22" s="6">
        <f t="shared" si="3"/>
        <v>8.080205672</v>
      </c>
      <c r="I22" s="37">
        <f t="shared" si="4"/>
        <v>88.882262392</v>
      </c>
    </row>
    <row r="23" spans="1:9" ht="22.5">
      <c r="A23" s="15" t="s">
        <v>51</v>
      </c>
      <c r="B23" s="5" t="s">
        <v>22</v>
      </c>
      <c r="C23" s="5">
        <v>41.68</v>
      </c>
      <c r="D23" s="5">
        <v>1</v>
      </c>
      <c r="E23" s="6">
        <f t="shared" si="0"/>
        <v>41.68</v>
      </c>
      <c r="F23" s="6">
        <f t="shared" si="1"/>
        <v>12.87912</v>
      </c>
      <c r="G23" s="6">
        <f t="shared" si="2"/>
        <v>107.04499344</v>
      </c>
      <c r="H23" s="6">
        <f t="shared" si="3"/>
        <v>16.160411344</v>
      </c>
      <c r="I23" s="37">
        <f t="shared" si="4"/>
        <v>177.764524784</v>
      </c>
    </row>
    <row r="24" spans="1:9" ht="22.5">
      <c r="A24" s="15" t="s">
        <v>52</v>
      </c>
      <c r="B24" s="5" t="s">
        <v>22</v>
      </c>
      <c r="C24" s="5">
        <v>41.68</v>
      </c>
      <c r="D24" s="5">
        <v>0.7</v>
      </c>
      <c r="E24" s="6">
        <f t="shared" si="0"/>
        <v>29.176</v>
      </c>
      <c r="F24" s="6">
        <f t="shared" si="1"/>
        <v>9.015384</v>
      </c>
      <c r="G24" s="6">
        <f t="shared" si="2"/>
        <v>74.931495408</v>
      </c>
      <c r="H24" s="6">
        <f t="shared" si="3"/>
        <v>11.312287940800001</v>
      </c>
      <c r="I24" s="37">
        <f t="shared" si="4"/>
        <v>124.43516734880001</v>
      </c>
    </row>
    <row r="25" spans="1:9" ht="22.5">
      <c r="A25" s="15" t="s">
        <v>53</v>
      </c>
      <c r="B25" s="5" t="s">
        <v>22</v>
      </c>
      <c r="C25" s="5">
        <v>41.68</v>
      </c>
      <c r="D25" s="5">
        <v>0.5</v>
      </c>
      <c r="E25" s="6">
        <f t="shared" si="0"/>
        <v>20.84</v>
      </c>
      <c r="F25" s="6">
        <f t="shared" si="1"/>
        <v>6.43956</v>
      </c>
      <c r="G25" s="6">
        <f t="shared" si="2"/>
        <v>53.52249672</v>
      </c>
      <c r="H25" s="6">
        <f t="shared" si="3"/>
        <v>8.080205672</v>
      </c>
      <c r="I25" s="37">
        <f t="shared" si="4"/>
        <v>88.882262392</v>
      </c>
    </row>
    <row r="26" spans="1:9" ht="12.75">
      <c r="A26" s="15" t="s">
        <v>54</v>
      </c>
      <c r="B26" s="5" t="s">
        <v>22</v>
      </c>
      <c r="C26" s="5">
        <v>41.68</v>
      </c>
      <c r="D26" s="11">
        <v>0.5</v>
      </c>
      <c r="E26" s="19">
        <f t="shared" si="0"/>
        <v>20.84</v>
      </c>
      <c r="F26" s="6">
        <f t="shared" si="1"/>
        <v>6.43956</v>
      </c>
      <c r="G26" s="19">
        <f t="shared" si="2"/>
        <v>53.52249672</v>
      </c>
      <c r="H26" s="19">
        <f t="shared" si="3"/>
        <v>8.080205672</v>
      </c>
      <c r="I26" s="38">
        <f t="shared" si="4"/>
        <v>88.882262392</v>
      </c>
    </row>
    <row r="27" spans="1:9" ht="33.75">
      <c r="A27" s="15" t="s">
        <v>55</v>
      </c>
      <c r="B27" s="5" t="s">
        <v>22</v>
      </c>
      <c r="C27" s="5">
        <v>41.68</v>
      </c>
      <c r="D27" s="5">
        <v>0.25</v>
      </c>
      <c r="E27" s="19">
        <f t="shared" si="0"/>
        <v>10.42</v>
      </c>
      <c r="F27" s="6">
        <f t="shared" si="1"/>
        <v>3.21978</v>
      </c>
      <c r="G27" s="19">
        <f t="shared" si="2"/>
        <v>26.76124836</v>
      </c>
      <c r="H27" s="19">
        <f t="shared" si="3"/>
        <v>4.040102836</v>
      </c>
      <c r="I27" s="38">
        <f t="shared" si="4"/>
        <v>44.441131196</v>
      </c>
    </row>
    <row r="28" spans="1:9" ht="22.5">
      <c r="A28" s="15" t="s">
        <v>56</v>
      </c>
      <c r="B28" s="5" t="s">
        <v>22</v>
      </c>
      <c r="C28" s="5">
        <v>41.68</v>
      </c>
      <c r="D28" s="5">
        <v>0.5</v>
      </c>
      <c r="E28" s="19">
        <f t="shared" si="0"/>
        <v>20.84</v>
      </c>
      <c r="F28" s="6">
        <f t="shared" si="1"/>
        <v>6.43956</v>
      </c>
      <c r="G28" s="19">
        <f t="shared" si="2"/>
        <v>53.52249672</v>
      </c>
      <c r="H28" s="19">
        <f t="shared" si="3"/>
        <v>8.080205672</v>
      </c>
      <c r="I28" s="38">
        <f t="shared" si="4"/>
        <v>88.882262392</v>
      </c>
    </row>
    <row r="29" spans="1:9" ht="22.5">
      <c r="A29" s="15" t="s">
        <v>57</v>
      </c>
      <c r="B29" s="5" t="s">
        <v>22</v>
      </c>
      <c r="C29" s="5">
        <v>41.68</v>
      </c>
      <c r="D29" s="5">
        <v>0.3</v>
      </c>
      <c r="E29" s="19">
        <f t="shared" si="0"/>
        <v>12.504</v>
      </c>
      <c r="F29" s="6">
        <f t="shared" si="1"/>
        <v>3.863736</v>
      </c>
      <c r="G29" s="19">
        <f t="shared" si="2"/>
        <v>32.113498032</v>
      </c>
      <c r="H29" s="19">
        <f t="shared" si="3"/>
        <v>4.848123403200001</v>
      </c>
      <c r="I29" s="38">
        <f t="shared" si="4"/>
        <v>53.3293574352</v>
      </c>
    </row>
    <row r="30" spans="1:9" ht="12.75">
      <c r="A30" s="15" t="s">
        <v>25</v>
      </c>
      <c r="B30" s="5" t="s">
        <v>22</v>
      </c>
      <c r="C30" s="5">
        <v>41.68</v>
      </c>
      <c r="D30" s="5">
        <v>0.33</v>
      </c>
      <c r="E30" s="19">
        <f t="shared" si="0"/>
        <v>13.7544</v>
      </c>
      <c r="F30" s="6">
        <f t="shared" si="1"/>
        <v>4.2501096</v>
      </c>
      <c r="G30" s="19">
        <f t="shared" si="2"/>
        <v>35.324847835199996</v>
      </c>
      <c r="H30" s="19">
        <f t="shared" si="3"/>
        <v>5.33293574352</v>
      </c>
      <c r="I30" s="38">
        <f t="shared" si="4"/>
        <v>58.66229317871999</v>
      </c>
    </row>
    <row r="31" spans="1:9" ht="12.75">
      <c r="A31" s="15" t="s">
        <v>58</v>
      </c>
      <c r="B31" s="5" t="s">
        <v>22</v>
      </c>
      <c r="C31" s="5">
        <v>41.68</v>
      </c>
      <c r="D31" s="5">
        <v>0.17</v>
      </c>
      <c r="E31" s="19">
        <f t="shared" si="0"/>
        <v>7.0856</v>
      </c>
      <c r="F31" s="6">
        <f t="shared" si="1"/>
        <v>2.1894504</v>
      </c>
      <c r="G31" s="19">
        <f t="shared" si="2"/>
        <v>18.197648884800003</v>
      </c>
      <c r="H31" s="19">
        <f t="shared" si="3"/>
        <v>2.7472699284800006</v>
      </c>
      <c r="I31" s="38">
        <f t="shared" si="4"/>
        <v>30.219969213280006</v>
      </c>
    </row>
    <row r="32" spans="1:9" ht="22.5">
      <c r="A32" s="15" t="s">
        <v>59</v>
      </c>
      <c r="B32" s="5" t="s">
        <v>22</v>
      </c>
      <c r="C32" s="5">
        <v>41.68</v>
      </c>
      <c r="D32" s="5">
        <v>0.5</v>
      </c>
      <c r="E32" s="19">
        <f t="shared" si="0"/>
        <v>20.84</v>
      </c>
      <c r="F32" s="6">
        <f t="shared" si="1"/>
        <v>6.43956</v>
      </c>
      <c r="G32" s="19">
        <f t="shared" si="2"/>
        <v>53.52249672</v>
      </c>
      <c r="H32" s="19">
        <f t="shared" si="3"/>
        <v>8.080205672</v>
      </c>
      <c r="I32" s="38">
        <f t="shared" si="4"/>
        <v>88.882262392</v>
      </c>
    </row>
    <row r="33" spans="1:9" ht="12.75">
      <c r="A33" s="15" t="s">
        <v>60</v>
      </c>
      <c r="B33" s="5" t="s">
        <v>22</v>
      </c>
      <c r="C33" s="5">
        <v>41.68</v>
      </c>
      <c r="D33" s="5">
        <v>0.67</v>
      </c>
      <c r="E33" s="19">
        <f t="shared" si="0"/>
        <v>27.925600000000003</v>
      </c>
      <c r="F33" s="6">
        <f t="shared" si="1"/>
        <v>8.6290104</v>
      </c>
      <c r="G33" s="19">
        <f t="shared" si="2"/>
        <v>71.7201456048</v>
      </c>
      <c r="H33" s="19">
        <f t="shared" si="3"/>
        <v>10.82747560048</v>
      </c>
      <c r="I33" s="38">
        <f t="shared" si="4"/>
        <v>119.10223160528</v>
      </c>
    </row>
    <row r="34" spans="1:9" ht="22.5">
      <c r="A34" s="15" t="s">
        <v>61</v>
      </c>
      <c r="B34" s="5" t="s">
        <v>22</v>
      </c>
      <c r="C34" s="5">
        <v>41.68</v>
      </c>
      <c r="D34" s="5">
        <v>0.3</v>
      </c>
      <c r="E34" s="19">
        <f t="shared" si="0"/>
        <v>12.504</v>
      </c>
      <c r="F34" s="6">
        <f t="shared" si="1"/>
        <v>3.863736</v>
      </c>
      <c r="G34" s="19">
        <f t="shared" si="2"/>
        <v>32.113498032</v>
      </c>
      <c r="H34" s="19">
        <f t="shared" si="3"/>
        <v>4.848123403200001</v>
      </c>
      <c r="I34" s="38">
        <f t="shared" si="4"/>
        <v>53.3293574352</v>
      </c>
    </row>
    <row r="35" spans="1:9" ht="22.5">
      <c r="A35" s="15" t="s">
        <v>62</v>
      </c>
      <c r="B35" s="5" t="s">
        <v>22</v>
      </c>
      <c r="C35" s="5">
        <v>41.68</v>
      </c>
      <c r="D35" s="5">
        <v>0.5</v>
      </c>
      <c r="E35" s="19">
        <f t="shared" si="0"/>
        <v>20.84</v>
      </c>
      <c r="F35" s="6">
        <f t="shared" si="1"/>
        <v>6.43956</v>
      </c>
      <c r="G35" s="19">
        <f t="shared" si="2"/>
        <v>53.52249672</v>
      </c>
      <c r="H35" s="19">
        <f t="shared" si="3"/>
        <v>8.080205672</v>
      </c>
      <c r="I35" s="38">
        <f t="shared" si="4"/>
        <v>88.882262392</v>
      </c>
    </row>
    <row r="36" spans="1:9" ht="22.5">
      <c r="A36" s="15" t="s">
        <v>63</v>
      </c>
      <c r="B36" s="5" t="s">
        <v>22</v>
      </c>
      <c r="C36" s="5">
        <v>41.68</v>
      </c>
      <c r="D36" s="5">
        <v>0.33</v>
      </c>
      <c r="E36" s="19">
        <f t="shared" si="0"/>
        <v>13.7544</v>
      </c>
      <c r="F36" s="6">
        <f t="shared" si="1"/>
        <v>4.2501096</v>
      </c>
      <c r="G36" s="19">
        <f t="shared" si="2"/>
        <v>35.324847835199996</v>
      </c>
      <c r="H36" s="19">
        <f t="shared" si="3"/>
        <v>5.33293574352</v>
      </c>
      <c r="I36" s="38">
        <f t="shared" si="4"/>
        <v>58.66229317871999</v>
      </c>
    </row>
    <row r="37" spans="1:9" ht="22.5">
      <c r="A37" s="15" t="s">
        <v>64</v>
      </c>
      <c r="B37" s="5" t="s">
        <v>22</v>
      </c>
      <c r="C37" s="5">
        <v>41.68</v>
      </c>
      <c r="D37" s="5">
        <v>0.67</v>
      </c>
      <c r="E37" s="19">
        <f t="shared" si="0"/>
        <v>27.925600000000003</v>
      </c>
      <c r="F37" s="6">
        <f t="shared" si="1"/>
        <v>8.6290104</v>
      </c>
      <c r="G37" s="19">
        <f t="shared" si="2"/>
        <v>71.7201456048</v>
      </c>
      <c r="H37" s="19">
        <f t="shared" si="3"/>
        <v>10.82747560048</v>
      </c>
      <c r="I37" s="38">
        <f t="shared" si="4"/>
        <v>119.10223160528</v>
      </c>
    </row>
    <row r="38" spans="1:9" ht="12.75">
      <c r="A38" s="15" t="s">
        <v>65</v>
      </c>
      <c r="B38" s="5" t="s">
        <v>22</v>
      </c>
      <c r="C38" s="5">
        <v>41.68</v>
      </c>
      <c r="D38" s="5">
        <v>0.25</v>
      </c>
      <c r="E38" s="19">
        <f t="shared" si="0"/>
        <v>10.42</v>
      </c>
      <c r="F38" s="6">
        <f t="shared" si="1"/>
        <v>3.21978</v>
      </c>
      <c r="G38" s="19">
        <f t="shared" si="2"/>
        <v>26.76124836</v>
      </c>
      <c r="H38" s="19">
        <f t="shared" si="3"/>
        <v>4.040102836</v>
      </c>
      <c r="I38" s="38">
        <f t="shared" si="4"/>
        <v>44.441131196</v>
      </c>
    </row>
    <row r="39" spans="1:9" ht="12.75">
      <c r="A39" s="15" t="s">
        <v>66</v>
      </c>
      <c r="B39" s="5" t="s">
        <v>22</v>
      </c>
      <c r="C39" s="5">
        <v>41.68</v>
      </c>
      <c r="D39" s="5">
        <v>0.5</v>
      </c>
      <c r="E39" s="19">
        <f t="shared" si="0"/>
        <v>20.84</v>
      </c>
      <c r="F39" s="6">
        <f t="shared" si="1"/>
        <v>6.43956</v>
      </c>
      <c r="G39" s="19">
        <f t="shared" si="2"/>
        <v>53.52249672</v>
      </c>
      <c r="H39" s="19">
        <f t="shared" si="3"/>
        <v>8.080205672</v>
      </c>
      <c r="I39" s="38">
        <f t="shared" si="4"/>
        <v>88.882262392</v>
      </c>
    </row>
    <row r="40" spans="1:9" ht="22.5">
      <c r="A40" s="15" t="s">
        <v>67</v>
      </c>
      <c r="B40" s="5" t="s">
        <v>22</v>
      </c>
      <c r="C40" s="5">
        <v>41.68</v>
      </c>
      <c r="D40" s="5">
        <v>0.6</v>
      </c>
      <c r="E40" s="19">
        <f t="shared" si="0"/>
        <v>25.008</v>
      </c>
      <c r="F40" s="6">
        <f t="shared" si="1"/>
        <v>7.727472</v>
      </c>
      <c r="G40" s="19">
        <f t="shared" si="2"/>
        <v>64.226996064</v>
      </c>
      <c r="H40" s="19">
        <f t="shared" si="3"/>
        <v>9.696246806400001</v>
      </c>
      <c r="I40" s="38">
        <f t="shared" si="4"/>
        <v>106.6587148704</v>
      </c>
    </row>
    <row r="41" spans="1:9" ht="33.75">
      <c r="A41" s="15" t="s">
        <v>68</v>
      </c>
      <c r="B41" s="5" t="s">
        <v>22</v>
      </c>
      <c r="C41" s="5">
        <v>41.68</v>
      </c>
      <c r="D41" s="5">
        <v>0.3</v>
      </c>
      <c r="E41" s="19">
        <f t="shared" si="0"/>
        <v>12.504</v>
      </c>
      <c r="F41" s="6">
        <f t="shared" si="1"/>
        <v>3.863736</v>
      </c>
      <c r="G41" s="19">
        <f t="shared" si="2"/>
        <v>32.113498032</v>
      </c>
      <c r="H41" s="19">
        <f t="shared" si="3"/>
        <v>4.848123403200001</v>
      </c>
      <c r="I41" s="38">
        <f t="shared" si="4"/>
        <v>53.3293574352</v>
      </c>
    </row>
    <row r="42" spans="1:9" ht="32.25" customHeight="1">
      <c r="A42" s="20" t="s">
        <v>69</v>
      </c>
      <c r="B42" s="5"/>
      <c r="C42" s="11"/>
      <c r="D42" s="5"/>
      <c r="E42" s="19">
        <f t="shared" si="0"/>
        <v>0</v>
      </c>
      <c r="F42" s="6">
        <f t="shared" si="1"/>
        <v>0</v>
      </c>
      <c r="G42" s="19">
        <f t="shared" si="2"/>
        <v>0</v>
      </c>
      <c r="H42" s="19">
        <f t="shared" si="3"/>
        <v>0</v>
      </c>
      <c r="I42" s="38">
        <f t="shared" si="4"/>
        <v>0</v>
      </c>
    </row>
    <row r="43" spans="1:9" ht="45">
      <c r="A43" s="15" t="s">
        <v>70</v>
      </c>
      <c r="B43" s="5" t="s">
        <v>11</v>
      </c>
      <c r="C43" s="11">
        <v>46.49</v>
      </c>
      <c r="D43" s="5">
        <v>3</v>
      </c>
      <c r="E43" s="19">
        <f t="shared" si="0"/>
        <v>139.47</v>
      </c>
      <c r="F43" s="6">
        <f t="shared" si="1"/>
        <v>43.09623</v>
      </c>
      <c r="G43" s="19">
        <f t="shared" si="2"/>
        <v>358.19494326</v>
      </c>
      <c r="H43" s="19">
        <f t="shared" si="3"/>
        <v>54.076117326</v>
      </c>
      <c r="I43" s="38">
        <f t="shared" si="4"/>
        <v>594.837290586</v>
      </c>
    </row>
    <row r="44" spans="1:9" ht="33.75">
      <c r="A44" s="15" t="s">
        <v>15</v>
      </c>
      <c r="B44" s="5" t="s">
        <v>11</v>
      </c>
      <c r="C44" s="11">
        <v>46.49</v>
      </c>
      <c r="D44" s="5">
        <v>1.2</v>
      </c>
      <c r="E44" s="19">
        <f t="shared" si="0"/>
        <v>55.788000000000004</v>
      </c>
      <c r="F44" s="6">
        <f t="shared" si="1"/>
        <v>17.238492</v>
      </c>
      <c r="G44" s="19">
        <f t="shared" si="2"/>
        <v>143.27797730400002</v>
      </c>
      <c r="H44" s="19">
        <f t="shared" si="3"/>
        <v>21.6304469304</v>
      </c>
      <c r="I44" s="38">
        <f t="shared" si="4"/>
        <v>237.93491623440002</v>
      </c>
    </row>
    <row r="45" spans="1:9" ht="22.5">
      <c r="A45" s="15" t="s">
        <v>71</v>
      </c>
      <c r="B45" s="5" t="s">
        <v>11</v>
      </c>
      <c r="C45" s="11">
        <v>46.49</v>
      </c>
      <c r="D45" s="5">
        <v>0.5</v>
      </c>
      <c r="E45" s="19">
        <f t="shared" si="0"/>
        <v>23.245</v>
      </c>
      <c r="F45" s="6">
        <f t="shared" si="1"/>
        <v>7.182705</v>
      </c>
      <c r="G45" s="19">
        <f t="shared" si="2"/>
        <v>59.69915721</v>
      </c>
      <c r="H45" s="19">
        <f t="shared" si="3"/>
        <v>9.012686221000001</v>
      </c>
      <c r="I45" s="38">
        <f t="shared" si="4"/>
        <v>99.13954843100001</v>
      </c>
    </row>
    <row r="46" spans="1:9" ht="105">
      <c r="A46" s="20" t="s">
        <v>72</v>
      </c>
      <c r="B46" s="5"/>
      <c r="C46" s="11"/>
      <c r="D46" s="5"/>
      <c r="E46" s="19"/>
      <c r="F46" s="6">
        <f t="shared" si="1"/>
        <v>0</v>
      </c>
      <c r="G46" s="19"/>
      <c r="H46" s="19"/>
      <c r="I46" s="38"/>
    </row>
    <row r="47" spans="1:9" ht="56.25">
      <c r="A47" s="15" t="s">
        <v>73</v>
      </c>
      <c r="B47" s="5" t="s">
        <v>11</v>
      </c>
      <c r="C47" s="11">
        <v>46.49</v>
      </c>
      <c r="D47" s="5">
        <v>4.2</v>
      </c>
      <c r="E47" s="19">
        <f t="shared" si="0"/>
        <v>195.258</v>
      </c>
      <c r="F47" s="6">
        <f t="shared" si="1"/>
        <v>60.334722</v>
      </c>
      <c r="G47" s="19">
        <f t="shared" si="2"/>
        <v>501.472920564</v>
      </c>
      <c r="H47" s="19">
        <f t="shared" si="3"/>
        <v>75.7065642564</v>
      </c>
      <c r="I47" s="38">
        <f t="shared" si="4"/>
        <v>832.7722068204</v>
      </c>
    </row>
    <row r="48" spans="1:9" ht="22.5">
      <c r="A48" s="15" t="s">
        <v>74</v>
      </c>
      <c r="B48" s="5" t="s">
        <v>11</v>
      </c>
      <c r="C48" s="11">
        <v>46.49</v>
      </c>
      <c r="D48" s="5">
        <v>1.08</v>
      </c>
      <c r="E48" s="19">
        <f t="shared" si="0"/>
        <v>50.2092</v>
      </c>
      <c r="F48" s="6">
        <f t="shared" si="1"/>
        <v>15.5146428</v>
      </c>
      <c r="G48" s="19">
        <f t="shared" si="2"/>
        <v>128.9501795736</v>
      </c>
      <c r="H48" s="19">
        <f t="shared" si="3"/>
        <v>19.46740223736</v>
      </c>
      <c r="I48" s="38">
        <f t="shared" si="4"/>
        <v>214.14142461096</v>
      </c>
    </row>
    <row r="49" spans="1:9" ht="33.75">
      <c r="A49" s="15" t="s">
        <v>75</v>
      </c>
      <c r="B49" s="5" t="s">
        <v>22</v>
      </c>
      <c r="C49" s="5">
        <v>41.68</v>
      </c>
      <c r="D49" s="5">
        <v>0.96</v>
      </c>
      <c r="E49" s="19">
        <f t="shared" si="0"/>
        <v>40.0128</v>
      </c>
      <c r="F49" s="6">
        <f t="shared" si="1"/>
        <v>12.3639552</v>
      </c>
      <c r="G49" s="19">
        <f t="shared" si="2"/>
        <v>102.76319370239999</v>
      </c>
      <c r="H49" s="19">
        <f t="shared" si="3"/>
        <v>15.51399489024</v>
      </c>
      <c r="I49" s="38">
        <f t="shared" si="4"/>
        <v>170.65394379264</v>
      </c>
    </row>
    <row r="50" spans="1:9" ht="22.5">
      <c r="A50" s="15" t="s">
        <v>76</v>
      </c>
      <c r="B50" s="5" t="s">
        <v>11</v>
      </c>
      <c r="C50" s="11">
        <v>46.49</v>
      </c>
      <c r="D50" s="5">
        <v>2.8</v>
      </c>
      <c r="E50" s="19">
        <f t="shared" si="0"/>
        <v>130.172</v>
      </c>
      <c r="F50" s="6">
        <f t="shared" si="1"/>
        <v>40.223148</v>
      </c>
      <c r="G50" s="19">
        <f t="shared" si="2"/>
        <v>334.31528037600003</v>
      </c>
      <c r="H50" s="19">
        <f t="shared" si="3"/>
        <v>50.47104283760001</v>
      </c>
      <c r="I50" s="38">
        <f t="shared" si="4"/>
        <v>555.1814712136</v>
      </c>
    </row>
    <row r="51" spans="1:9" ht="12.75">
      <c r="A51" s="15" t="s">
        <v>77</v>
      </c>
      <c r="B51" s="5" t="s">
        <v>11</v>
      </c>
      <c r="C51" s="11">
        <v>46.49</v>
      </c>
      <c r="D51" s="5">
        <v>1.38</v>
      </c>
      <c r="E51" s="19">
        <f t="shared" si="0"/>
        <v>64.1562</v>
      </c>
      <c r="F51" s="6">
        <f t="shared" si="1"/>
        <v>19.8242658</v>
      </c>
      <c r="G51" s="19">
        <f t="shared" si="2"/>
        <v>164.76967389959998</v>
      </c>
      <c r="H51" s="19">
        <f t="shared" si="3"/>
        <v>24.875013969959998</v>
      </c>
      <c r="I51" s="38">
        <f t="shared" si="4"/>
        <v>273.62515366955995</v>
      </c>
    </row>
    <row r="52" spans="1:9" ht="22.5">
      <c r="A52" s="15" t="s">
        <v>78</v>
      </c>
      <c r="B52" s="5" t="s">
        <v>11</v>
      </c>
      <c r="C52" s="11">
        <v>46.49</v>
      </c>
      <c r="D52" s="5">
        <v>0.77</v>
      </c>
      <c r="E52" s="19">
        <f t="shared" si="0"/>
        <v>35.7973</v>
      </c>
      <c r="F52" s="6">
        <f t="shared" si="1"/>
        <v>11.0613657</v>
      </c>
      <c r="G52" s="19">
        <f t="shared" si="2"/>
        <v>91.93670210340001</v>
      </c>
      <c r="H52" s="19">
        <f t="shared" si="3"/>
        <v>13.879536780340002</v>
      </c>
      <c r="I52" s="38">
        <f t="shared" si="4"/>
        <v>152.67490458374002</v>
      </c>
    </row>
    <row r="53" spans="1:9" ht="22.5">
      <c r="A53" s="15" t="s">
        <v>79</v>
      </c>
      <c r="B53" s="5" t="s">
        <v>11</v>
      </c>
      <c r="C53" s="11">
        <v>46.49</v>
      </c>
      <c r="D53" s="5">
        <v>1.04</v>
      </c>
      <c r="E53" s="19">
        <f t="shared" si="0"/>
        <v>48.3496</v>
      </c>
      <c r="F53" s="6">
        <f t="shared" si="1"/>
        <v>14.9400264</v>
      </c>
      <c r="G53" s="19">
        <f t="shared" si="2"/>
        <v>124.17424699680001</v>
      </c>
      <c r="H53" s="19">
        <f t="shared" si="3"/>
        <v>18.746387339680002</v>
      </c>
      <c r="I53" s="38">
        <f t="shared" si="4"/>
        <v>206.21026073648002</v>
      </c>
    </row>
    <row r="54" spans="1:9" ht="33.75">
      <c r="A54" s="15" t="s">
        <v>80</v>
      </c>
      <c r="B54" s="5" t="s">
        <v>11</v>
      </c>
      <c r="C54" s="11">
        <v>46.49</v>
      </c>
      <c r="D54" s="5">
        <v>0.96</v>
      </c>
      <c r="E54" s="19">
        <f t="shared" si="0"/>
        <v>44.6304</v>
      </c>
      <c r="F54" s="6">
        <f t="shared" si="1"/>
        <v>13.7907936</v>
      </c>
      <c r="G54" s="19">
        <f t="shared" si="2"/>
        <v>114.6223818432</v>
      </c>
      <c r="H54" s="19">
        <f t="shared" si="3"/>
        <v>17.304357544320002</v>
      </c>
      <c r="I54" s="38">
        <f t="shared" si="4"/>
        <v>190.34793298752</v>
      </c>
    </row>
    <row r="55" spans="1:9" ht="12.75">
      <c r="A55" s="15" t="s">
        <v>81</v>
      </c>
      <c r="B55" s="5" t="s">
        <v>11</v>
      </c>
      <c r="C55" s="11">
        <v>46.49</v>
      </c>
      <c r="D55" s="5">
        <v>0.34</v>
      </c>
      <c r="E55" s="19">
        <f t="shared" si="0"/>
        <v>15.806600000000001</v>
      </c>
      <c r="F55" s="6">
        <f t="shared" si="1"/>
        <v>4.8842394</v>
      </c>
      <c r="G55" s="19">
        <f t="shared" si="2"/>
        <v>40.5954269028</v>
      </c>
      <c r="H55" s="19">
        <f t="shared" si="3"/>
        <v>6.12862663028</v>
      </c>
      <c r="I55" s="38">
        <f t="shared" si="4"/>
        <v>67.41489293308</v>
      </c>
    </row>
    <row r="56" spans="1:9" ht="33.75">
      <c r="A56" s="15" t="s">
        <v>82</v>
      </c>
      <c r="B56" s="5" t="s">
        <v>11</v>
      </c>
      <c r="C56" s="11">
        <v>46.49</v>
      </c>
      <c r="D56" s="5">
        <v>0.64</v>
      </c>
      <c r="E56" s="19">
        <f t="shared" si="0"/>
        <v>29.753600000000002</v>
      </c>
      <c r="F56" s="6">
        <f t="shared" si="1"/>
        <v>9.1938624</v>
      </c>
      <c r="G56" s="19">
        <f t="shared" si="2"/>
        <v>76.41492122880001</v>
      </c>
      <c r="H56" s="19">
        <f t="shared" si="3"/>
        <v>11.536238362880002</v>
      </c>
      <c r="I56" s="38">
        <f t="shared" si="4"/>
        <v>126.89862199168002</v>
      </c>
    </row>
    <row r="57" spans="1:9" ht="22.5">
      <c r="A57" s="15" t="s">
        <v>83</v>
      </c>
      <c r="B57" s="5" t="s">
        <v>11</v>
      </c>
      <c r="C57" s="11">
        <v>46.49</v>
      </c>
      <c r="D57" s="5">
        <v>0.6</v>
      </c>
      <c r="E57" s="19">
        <f t="shared" si="0"/>
        <v>27.894000000000002</v>
      </c>
      <c r="F57" s="6">
        <f t="shared" si="1"/>
        <v>8.619246</v>
      </c>
      <c r="G57" s="19">
        <f t="shared" si="2"/>
        <v>71.63898865200001</v>
      </c>
      <c r="H57" s="19">
        <f t="shared" si="3"/>
        <v>10.8152234652</v>
      </c>
      <c r="I57" s="38">
        <f t="shared" si="4"/>
        <v>118.96745811720001</v>
      </c>
    </row>
    <row r="58" spans="1:9" ht="22.5">
      <c r="A58" s="15" t="s">
        <v>84</v>
      </c>
      <c r="B58" s="5" t="s">
        <v>11</v>
      </c>
      <c r="C58" s="11">
        <v>46.49</v>
      </c>
      <c r="D58" s="5">
        <v>0.5</v>
      </c>
      <c r="E58" s="19">
        <f t="shared" si="0"/>
        <v>23.245</v>
      </c>
      <c r="F58" s="6">
        <f t="shared" si="1"/>
        <v>7.182705</v>
      </c>
      <c r="G58" s="19">
        <f t="shared" si="2"/>
        <v>59.69915721</v>
      </c>
      <c r="H58" s="19">
        <f t="shared" si="3"/>
        <v>9.012686221000001</v>
      </c>
      <c r="I58" s="38">
        <f t="shared" si="4"/>
        <v>99.13954843100001</v>
      </c>
    </row>
    <row r="59" spans="1:9" ht="12.75">
      <c r="A59" s="15" t="s">
        <v>26</v>
      </c>
      <c r="B59" s="5" t="s">
        <v>11</v>
      </c>
      <c r="C59" s="11">
        <v>46.49</v>
      </c>
      <c r="D59" s="5">
        <v>0.34</v>
      </c>
      <c r="E59" s="19">
        <f t="shared" si="0"/>
        <v>15.806600000000001</v>
      </c>
      <c r="F59" s="6">
        <f t="shared" si="1"/>
        <v>4.8842394</v>
      </c>
      <c r="G59" s="19">
        <f t="shared" si="2"/>
        <v>40.5954269028</v>
      </c>
      <c r="H59" s="19">
        <f t="shared" si="3"/>
        <v>6.12862663028</v>
      </c>
      <c r="I59" s="38">
        <f t="shared" si="4"/>
        <v>67.41489293308</v>
      </c>
    </row>
    <row r="60" spans="1:9" ht="22.5">
      <c r="A60" s="15" t="s">
        <v>85</v>
      </c>
      <c r="B60" s="5" t="s">
        <v>11</v>
      </c>
      <c r="C60" s="11">
        <v>46.49</v>
      </c>
      <c r="D60" s="5">
        <v>2.5</v>
      </c>
      <c r="E60" s="19">
        <f t="shared" si="0"/>
        <v>116.22500000000001</v>
      </c>
      <c r="F60" s="6">
        <f t="shared" si="1"/>
        <v>35.913525</v>
      </c>
      <c r="G60" s="19">
        <f t="shared" si="2"/>
        <v>298.49578605000005</v>
      </c>
      <c r="H60" s="19">
        <f t="shared" si="3"/>
        <v>45.06343110500001</v>
      </c>
      <c r="I60" s="38">
        <f t="shared" si="4"/>
        <v>495.69774215500007</v>
      </c>
    </row>
    <row r="61" spans="1:9" ht="22.5">
      <c r="A61" s="15" t="s">
        <v>86</v>
      </c>
      <c r="B61" s="5" t="s">
        <v>11</v>
      </c>
      <c r="C61" s="11">
        <v>46.49</v>
      </c>
      <c r="D61" s="5">
        <v>1.04</v>
      </c>
      <c r="E61" s="19">
        <f t="shared" si="0"/>
        <v>48.3496</v>
      </c>
      <c r="F61" s="6">
        <f t="shared" si="1"/>
        <v>14.9400264</v>
      </c>
      <c r="G61" s="19">
        <f t="shared" si="2"/>
        <v>124.17424699680001</v>
      </c>
      <c r="H61" s="19">
        <f t="shared" si="3"/>
        <v>18.746387339680002</v>
      </c>
      <c r="I61" s="38">
        <f t="shared" si="4"/>
        <v>206.21026073648002</v>
      </c>
    </row>
    <row r="62" spans="1:9" ht="22.5">
      <c r="A62" s="15" t="s">
        <v>87</v>
      </c>
      <c r="B62" s="5" t="s">
        <v>10</v>
      </c>
      <c r="C62" s="11">
        <v>46.49</v>
      </c>
      <c r="D62" s="5">
        <v>1.18</v>
      </c>
      <c r="E62" s="19">
        <f t="shared" si="0"/>
        <v>54.8582</v>
      </c>
      <c r="F62" s="6">
        <f t="shared" si="1"/>
        <v>16.9511838</v>
      </c>
      <c r="G62" s="19">
        <f t="shared" si="2"/>
        <v>140.89001101559998</v>
      </c>
      <c r="H62" s="19">
        <f t="shared" si="3"/>
        <v>21.26993948156</v>
      </c>
      <c r="I62" s="38">
        <f t="shared" si="4"/>
        <v>233.96933429716</v>
      </c>
    </row>
    <row r="63" spans="1:9" ht="12.75">
      <c r="A63" s="15" t="s">
        <v>88</v>
      </c>
      <c r="B63" s="5" t="s">
        <v>11</v>
      </c>
      <c r="C63" s="11">
        <v>46.49</v>
      </c>
      <c r="D63" s="5">
        <v>1.02</v>
      </c>
      <c r="E63" s="19">
        <f t="shared" si="0"/>
        <v>47.4198</v>
      </c>
      <c r="F63" s="6">
        <f t="shared" si="1"/>
        <v>14.6527182</v>
      </c>
      <c r="G63" s="19">
        <f t="shared" si="2"/>
        <v>121.78628070840001</v>
      </c>
      <c r="H63" s="19">
        <f t="shared" si="3"/>
        <v>18.385879890840002</v>
      </c>
      <c r="I63" s="38">
        <f t="shared" si="4"/>
        <v>202.24467879924003</v>
      </c>
    </row>
    <row r="64" spans="1:9" ht="12.75">
      <c r="A64" s="15" t="s">
        <v>89</v>
      </c>
      <c r="B64" s="5" t="s">
        <v>11</v>
      </c>
      <c r="C64" s="11">
        <v>46.49</v>
      </c>
      <c r="D64" s="5">
        <v>0.35</v>
      </c>
      <c r="E64" s="19">
        <f t="shared" si="0"/>
        <v>16.2715</v>
      </c>
      <c r="F64" s="6">
        <f t="shared" si="1"/>
        <v>5.0278935</v>
      </c>
      <c r="G64" s="19">
        <f t="shared" si="2"/>
        <v>41.789410047000004</v>
      </c>
      <c r="H64" s="19">
        <f t="shared" si="3"/>
        <v>6.308880354700001</v>
      </c>
      <c r="I64" s="38">
        <f t="shared" si="4"/>
        <v>69.3976839017</v>
      </c>
    </row>
    <row r="65" spans="1:9" ht="22.5">
      <c r="A65" s="15" t="s">
        <v>90</v>
      </c>
      <c r="B65" s="5" t="s">
        <v>11</v>
      </c>
      <c r="C65" s="11">
        <v>46.49</v>
      </c>
      <c r="D65" s="5">
        <v>2.5</v>
      </c>
      <c r="E65" s="19">
        <f t="shared" si="0"/>
        <v>116.22500000000001</v>
      </c>
      <c r="F65" s="6">
        <f t="shared" si="1"/>
        <v>35.913525</v>
      </c>
      <c r="G65" s="19">
        <f t="shared" si="2"/>
        <v>298.49578605000005</v>
      </c>
      <c r="H65" s="19">
        <f t="shared" si="3"/>
        <v>45.06343110500001</v>
      </c>
      <c r="I65" s="38">
        <f t="shared" si="4"/>
        <v>495.69774215500007</v>
      </c>
    </row>
    <row r="66" spans="1:9" ht="12.75">
      <c r="A66" s="15" t="s">
        <v>91</v>
      </c>
      <c r="B66" s="5" t="s">
        <v>11</v>
      </c>
      <c r="C66" s="11">
        <v>46.49</v>
      </c>
      <c r="D66" s="5">
        <v>1.5</v>
      </c>
      <c r="E66" s="19">
        <f t="shared" si="0"/>
        <v>69.735</v>
      </c>
      <c r="F66" s="6">
        <f t="shared" si="1"/>
        <v>21.548115</v>
      </c>
      <c r="G66" s="19">
        <f t="shared" si="2"/>
        <v>179.09747163</v>
      </c>
      <c r="H66" s="19">
        <f t="shared" si="3"/>
        <v>27.038058663</v>
      </c>
      <c r="I66" s="38">
        <f t="shared" si="4"/>
        <v>297.418645293</v>
      </c>
    </row>
    <row r="67" spans="1:9" ht="12.75">
      <c r="A67" s="15" t="s">
        <v>89</v>
      </c>
      <c r="B67" s="5" t="s">
        <v>11</v>
      </c>
      <c r="C67" s="11">
        <v>46.49</v>
      </c>
      <c r="D67" s="5">
        <v>0.35</v>
      </c>
      <c r="E67" s="19">
        <f t="shared" si="0"/>
        <v>16.2715</v>
      </c>
      <c r="F67" s="6">
        <f t="shared" si="1"/>
        <v>5.0278935</v>
      </c>
      <c r="G67" s="19">
        <f t="shared" si="2"/>
        <v>41.789410047000004</v>
      </c>
      <c r="H67" s="19">
        <f t="shared" si="3"/>
        <v>6.308880354700001</v>
      </c>
      <c r="I67" s="38">
        <f t="shared" si="4"/>
        <v>69.3976839017</v>
      </c>
    </row>
    <row r="68" spans="1:9" ht="22.5">
      <c r="A68" s="15" t="s">
        <v>92</v>
      </c>
      <c r="B68" s="5" t="s">
        <v>11</v>
      </c>
      <c r="C68" s="11">
        <v>46.49</v>
      </c>
      <c r="D68" s="5">
        <v>0.33</v>
      </c>
      <c r="E68" s="19">
        <f t="shared" si="0"/>
        <v>15.341700000000001</v>
      </c>
      <c r="F68" s="6">
        <f t="shared" si="1"/>
        <v>4.7405853</v>
      </c>
      <c r="G68" s="19">
        <f t="shared" si="2"/>
        <v>39.4014437586</v>
      </c>
      <c r="H68" s="19">
        <f t="shared" si="3"/>
        <v>5.948372905860001</v>
      </c>
      <c r="I68" s="38">
        <f t="shared" si="4"/>
        <v>65.43210196446</v>
      </c>
    </row>
    <row r="69" spans="1:9" ht="22.5">
      <c r="A69" s="15" t="s">
        <v>93</v>
      </c>
      <c r="B69" s="5" t="s">
        <v>11</v>
      </c>
      <c r="C69" s="11">
        <v>46.49</v>
      </c>
      <c r="D69" s="5">
        <v>2.5</v>
      </c>
      <c r="E69" s="19">
        <f t="shared" si="0"/>
        <v>116.22500000000001</v>
      </c>
      <c r="F69" s="6">
        <f t="shared" si="1"/>
        <v>35.913525</v>
      </c>
      <c r="G69" s="19">
        <f t="shared" si="2"/>
        <v>298.49578605000005</v>
      </c>
      <c r="H69" s="19">
        <f t="shared" si="3"/>
        <v>45.06343110500001</v>
      </c>
      <c r="I69" s="38">
        <f t="shared" si="4"/>
        <v>495.69774215500007</v>
      </c>
    </row>
    <row r="70" spans="1:9" ht="15">
      <c r="A70" s="20" t="s">
        <v>94</v>
      </c>
      <c r="B70" s="5"/>
      <c r="C70" s="11"/>
      <c r="D70" s="5"/>
      <c r="E70" s="19"/>
      <c r="F70" s="6">
        <f t="shared" si="1"/>
        <v>0</v>
      </c>
      <c r="G70" s="19"/>
      <c r="H70" s="19"/>
      <c r="I70" s="38"/>
    </row>
    <row r="71" spans="1:9" ht="22.5">
      <c r="A71" s="15" t="s">
        <v>95</v>
      </c>
      <c r="B71" s="5" t="s">
        <v>22</v>
      </c>
      <c r="C71" s="5">
        <v>41.68</v>
      </c>
      <c r="D71" s="5">
        <v>0.9</v>
      </c>
      <c r="E71" s="19">
        <f t="shared" si="0"/>
        <v>37.512</v>
      </c>
      <c r="F71" s="6">
        <f t="shared" si="1"/>
        <v>11.591208</v>
      </c>
      <c r="G71" s="19">
        <f t="shared" si="2"/>
        <v>96.340494096</v>
      </c>
      <c r="H71" s="19">
        <f t="shared" si="3"/>
        <v>14.544370209600002</v>
      </c>
      <c r="I71" s="38">
        <f t="shared" si="4"/>
        <v>159.9880723056</v>
      </c>
    </row>
    <row r="72" spans="1:9" ht="56.25">
      <c r="A72" s="15" t="s">
        <v>96</v>
      </c>
      <c r="B72" s="5" t="s">
        <v>22</v>
      </c>
      <c r="C72" s="5">
        <v>41.68</v>
      </c>
      <c r="D72" s="5">
        <v>0.5</v>
      </c>
      <c r="E72" s="19">
        <f t="shared" si="0"/>
        <v>20.84</v>
      </c>
      <c r="F72" s="6">
        <f t="shared" si="1"/>
        <v>6.43956</v>
      </c>
      <c r="G72" s="19">
        <f t="shared" si="2"/>
        <v>53.52249672</v>
      </c>
      <c r="H72" s="19">
        <f t="shared" si="3"/>
        <v>8.080205672</v>
      </c>
      <c r="I72" s="38">
        <f t="shared" si="4"/>
        <v>88.882262392</v>
      </c>
    </row>
    <row r="73" spans="1:9" ht="33.75">
      <c r="A73" s="15" t="s">
        <v>97</v>
      </c>
      <c r="B73" s="5" t="s">
        <v>22</v>
      </c>
      <c r="C73" s="5">
        <v>41.68</v>
      </c>
      <c r="D73" s="5">
        <v>0.33</v>
      </c>
      <c r="E73" s="19">
        <f t="shared" si="0"/>
        <v>13.7544</v>
      </c>
      <c r="F73" s="6">
        <f t="shared" si="1"/>
        <v>4.2501096</v>
      </c>
      <c r="G73" s="19">
        <f t="shared" si="2"/>
        <v>35.324847835199996</v>
      </c>
      <c r="H73" s="19">
        <f t="shared" si="3"/>
        <v>5.33293574352</v>
      </c>
      <c r="I73" s="38">
        <f t="shared" si="4"/>
        <v>58.66229317871999</v>
      </c>
    </row>
    <row r="74" spans="1:9" ht="45">
      <c r="A74" s="15" t="s">
        <v>98</v>
      </c>
      <c r="B74" s="5" t="s">
        <v>22</v>
      </c>
      <c r="C74" s="5">
        <v>41.68</v>
      </c>
      <c r="D74" s="5">
        <v>0.25</v>
      </c>
      <c r="E74" s="19">
        <f t="shared" si="0"/>
        <v>10.42</v>
      </c>
      <c r="F74" s="6">
        <f t="shared" si="1"/>
        <v>3.21978</v>
      </c>
      <c r="G74" s="19">
        <f t="shared" si="2"/>
        <v>26.76124836</v>
      </c>
      <c r="H74" s="19">
        <f t="shared" si="3"/>
        <v>4.040102836</v>
      </c>
      <c r="I74" s="38">
        <f t="shared" si="4"/>
        <v>44.441131196</v>
      </c>
    </row>
    <row r="75" spans="1:9" ht="22.5">
      <c r="A75" s="15" t="s">
        <v>99</v>
      </c>
      <c r="B75" s="5" t="s">
        <v>22</v>
      </c>
      <c r="C75" s="5">
        <v>41.68</v>
      </c>
      <c r="D75" s="5">
        <v>0.39</v>
      </c>
      <c r="E75" s="19">
        <f t="shared" si="0"/>
        <v>16.255200000000002</v>
      </c>
      <c r="F75" s="6">
        <f t="shared" si="1"/>
        <v>5.0228568000000005</v>
      </c>
      <c r="G75" s="19">
        <f t="shared" si="2"/>
        <v>41.747547441600005</v>
      </c>
      <c r="H75" s="19">
        <f t="shared" si="3"/>
        <v>6.302560424160001</v>
      </c>
      <c r="I75" s="38">
        <f t="shared" si="4"/>
        <v>69.32816466576001</v>
      </c>
    </row>
    <row r="76" spans="1:9" ht="22.5">
      <c r="A76" s="15" t="s">
        <v>100</v>
      </c>
      <c r="B76" s="5" t="s">
        <v>22</v>
      </c>
      <c r="C76" s="5">
        <v>41.68</v>
      </c>
      <c r="D76" s="5">
        <v>0.52</v>
      </c>
      <c r="E76" s="19">
        <f>C76*D76</f>
        <v>21.6736</v>
      </c>
      <c r="F76" s="6">
        <f>E76*30.9%</f>
        <v>6.6971424</v>
      </c>
      <c r="G76" s="19">
        <f>(E76+F76)*1.962</f>
        <v>55.6633965888</v>
      </c>
      <c r="H76" s="19">
        <f>(E76+F76+G76)*10%</f>
        <v>8.40341389888</v>
      </c>
      <c r="I76" s="38">
        <f>SUM(E76:H76)</f>
        <v>92.43755288768</v>
      </c>
    </row>
    <row r="77" spans="1:9" ht="33.75">
      <c r="A77" s="15" t="s">
        <v>101</v>
      </c>
      <c r="B77" s="5" t="s">
        <v>22</v>
      </c>
      <c r="C77" s="5">
        <v>41.68</v>
      </c>
      <c r="D77" s="5">
        <v>0.2</v>
      </c>
      <c r="E77" s="19">
        <f>C77*D77</f>
        <v>8.336</v>
      </c>
      <c r="F77" s="6">
        <f>E77*30.9%</f>
        <v>2.575824</v>
      </c>
      <c r="G77" s="19">
        <f>(E77+F77)*1.962</f>
        <v>21.408998687999997</v>
      </c>
      <c r="H77" s="19">
        <f>(E77+F77+G77)*10%</f>
        <v>3.2320822687999993</v>
      </c>
      <c r="I77" s="38">
        <f>SUM(E77:H77)</f>
        <v>35.55290495679999</v>
      </c>
    </row>
    <row r="78" spans="1:9" ht="22.5">
      <c r="A78" s="15" t="s">
        <v>102</v>
      </c>
      <c r="B78" s="5" t="s">
        <v>22</v>
      </c>
      <c r="C78" s="5">
        <v>41.68</v>
      </c>
      <c r="D78" s="5">
        <v>0.17</v>
      </c>
      <c r="E78" s="19">
        <f>C78*D78</f>
        <v>7.0856</v>
      </c>
      <c r="F78" s="6">
        <f>E78*30.9%</f>
        <v>2.1894504</v>
      </c>
      <c r="G78" s="19">
        <f>(E78+F78)*1.962</f>
        <v>18.197648884800003</v>
      </c>
      <c r="H78" s="19">
        <f>(E78+F78+G78)*10%</f>
        <v>2.7472699284800006</v>
      </c>
      <c r="I78" s="38">
        <f>SUM(E78:H78)</f>
        <v>30.219969213280006</v>
      </c>
    </row>
    <row r="79" spans="1:9" ht="33.75">
      <c r="A79" s="15" t="s">
        <v>103</v>
      </c>
      <c r="B79" s="5" t="s">
        <v>22</v>
      </c>
      <c r="C79" s="5">
        <v>41.68</v>
      </c>
      <c r="D79" s="5">
        <v>0.5</v>
      </c>
      <c r="E79" s="19">
        <f>C79*D79</f>
        <v>20.84</v>
      </c>
      <c r="F79" s="6">
        <f>E79*30.9%</f>
        <v>6.43956</v>
      </c>
      <c r="G79" s="19">
        <f>(E79+F79)*1.962</f>
        <v>53.52249672</v>
      </c>
      <c r="H79" s="19">
        <f>(E79+F79+G79)*10%</f>
        <v>8.080205672</v>
      </c>
      <c r="I79" s="38">
        <f>SUM(E79:H79)</f>
        <v>88.882262392</v>
      </c>
    </row>
  </sheetData>
  <sheetProtection/>
  <mergeCells count="6">
    <mergeCell ref="A7:I7"/>
    <mergeCell ref="E2:I2"/>
    <mergeCell ref="E6:I6"/>
    <mergeCell ref="D5:I5"/>
    <mergeCell ref="D3:I3"/>
    <mergeCell ref="D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</sheetPr>
  <dimension ref="A1:K25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5.28125" style="0" customWidth="1"/>
    <col min="2" max="2" width="25.57421875" style="0" customWidth="1"/>
  </cols>
  <sheetData>
    <row r="1" spans="6:10" ht="12.75">
      <c r="F1" s="51" t="s">
        <v>12</v>
      </c>
      <c r="G1" s="51"/>
      <c r="H1" s="51"/>
      <c r="I1" s="51"/>
      <c r="J1" s="51"/>
    </row>
    <row r="2" spans="5:10" ht="12.75">
      <c r="E2" s="48" t="s">
        <v>6</v>
      </c>
      <c r="F2" s="48"/>
      <c r="G2" s="48"/>
      <c r="H2" s="48"/>
      <c r="I2" s="48"/>
      <c r="J2" s="48"/>
    </row>
    <row r="3" spans="5:10" ht="12.75">
      <c r="E3" s="57" t="s">
        <v>117</v>
      </c>
      <c r="F3" s="57"/>
      <c r="G3" s="57"/>
      <c r="H3" s="57"/>
      <c r="I3" s="57"/>
      <c r="J3" s="57"/>
    </row>
    <row r="4" spans="5:10" ht="12.75">
      <c r="E4" s="48" t="s">
        <v>128</v>
      </c>
      <c r="F4" s="48"/>
      <c r="G4" s="48"/>
      <c r="H4" s="48"/>
      <c r="I4" s="48"/>
      <c r="J4" s="48"/>
    </row>
    <row r="6" spans="2:11" ht="15">
      <c r="B6" s="58" t="s">
        <v>110</v>
      </c>
      <c r="C6" s="58"/>
      <c r="D6" s="58"/>
      <c r="E6" s="58"/>
      <c r="F6" s="58"/>
      <c r="G6" s="58"/>
      <c r="H6" s="58"/>
      <c r="I6" s="58"/>
      <c r="J6" s="58"/>
      <c r="K6" s="58"/>
    </row>
    <row r="7" ht="12.75">
      <c r="I7" s="1"/>
    </row>
    <row r="8" spans="1:11" ht="33.75">
      <c r="A8" s="3" t="s">
        <v>119</v>
      </c>
      <c r="B8" s="9" t="s">
        <v>0</v>
      </c>
      <c r="C8" s="9" t="s">
        <v>2</v>
      </c>
      <c r="D8" s="9" t="s">
        <v>3</v>
      </c>
      <c r="E8" s="9" t="s">
        <v>4</v>
      </c>
      <c r="F8" s="9" t="s">
        <v>5</v>
      </c>
      <c r="G8" s="10" t="s">
        <v>125</v>
      </c>
      <c r="H8" s="9" t="s">
        <v>31</v>
      </c>
      <c r="I8" s="9" t="s">
        <v>14</v>
      </c>
      <c r="J8" s="14" t="s">
        <v>111</v>
      </c>
      <c r="K8" s="14" t="s">
        <v>13</v>
      </c>
    </row>
    <row r="9" spans="1:11" ht="12.75">
      <c r="A9" s="2">
        <v>1</v>
      </c>
      <c r="B9" s="40" t="s">
        <v>16</v>
      </c>
      <c r="C9" s="41" t="s">
        <v>22</v>
      </c>
      <c r="D9" s="41">
        <v>41.68</v>
      </c>
      <c r="E9" s="41">
        <v>0.74</v>
      </c>
      <c r="F9" s="42">
        <f>D9*E9</f>
        <v>30.8432</v>
      </c>
      <c r="G9" s="42">
        <f>F9*30.9%</f>
        <v>9.5305488</v>
      </c>
      <c r="H9" s="43">
        <f>(F9+G9)*1.962</f>
        <v>79.2132951456</v>
      </c>
      <c r="I9" s="44">
        <f aca="true" t="shared" si="0" ref="I9:I25">SUM(F9:H9)</f>
        <v>119.5870439456</v>
      </c>
      <c r="J9" s="44">
        <f>I9*1.1</f>
        <v>131.54574834016</v>
      </c>
      <c r="K9" s="44">
        <f>I9*1.25</f>
        <v>149.483804932</v>
      </c>
    </row>
    <row r="10" spans="1:11" ht="12.75">
      <c r="A10" s="2">
        <v>2</v>
      </c>
      <c r="B10" s="40" t="s">
        <v>17</v>
      </c>
      <c r="C10" s="41" t="s">
        <v>22</v>
      </c>
      <c r="D10" s="41">
        <v>41.68</v>
      </c>
      <c r="E10" s="41">
        <v>0.86</v>
      </c>
      <c r="F10" s="42">
        <f aca="true" t="shared" si="1" ref="F10:F25">D10*E10</f>
        <v>35.8448</v>
      </c>
      <c r="G10" s="42">
        <f aca="true" t="shared" si="2" ref="G10:G25">F10*30.9%</f>
        <v>11.076043199999999</v>
      </c>
      <c r="H10" s="43">
        <f aca="true" t="shared" si="3" ref="H10:H25">(F10+G10)*1.962</f>
        <v>92.0586943584</v>
      </c>
      <c r="I10" s="44">
        <f t="shared" si="0"/>
        <v>138.9795375584</v>
      </c>
      <c r="J10" s="44">
        <f aca="true" t="shared" si="4" ref="J10:J25">I10*1.1</f>
        <v>152.87749131424002</v>
      </c>
      <c r="K10" s="44">
        <f aca="true" t="shared" si="5" ref="K10:K25">I10*1.25</f>
        <v>173.724421948</v>
      </c>
    </row>
    <row r="11" spans="1:11" ht="12.75">
      <c r="A11" s="2">
        <v>3</v>
      </c>
      <c r="B11" s="40" t="s">
        <v>18</v>
      </c>
      <c r="C11" s="41" t="s">
        <v>22</v>
      </c>
      <c r="D11" s="41">
        <v>41.68</v>
      </c>
      <c r="E11" s="41">
        <v>0.98</v>
      </c>
      <c r="F11" s="42">
        <f t="shared" si="1"/>
        <v>40.846399999999996</v>
      </c>
      <c r="G11" s="42">
        <f t="shared" si="2"/>
        <v>12.621537599999998</v>
      </c>
      <c r="H11" s="43">
        <f t="shared" si="3"/>
        <v>104.90409357119998</v>
      </c>
      <c r="I11" s="44">
        <f t="shared" si="0"/>
        <v>158.37203117119998</v>
      </c>
      <c r="J11" s="44">
        <f t="shared" si="4"/>
        <v>174.20923428831998</v>
      </c>
      <c r="K11" s="44">
        <f t="shared" si="5"/>
        <v>197.96503896399997</v>
      </c>
    </row>
    <row r="12" spans="1:11" ht="12.75">
      <c r="A12" s="2">
        <v>4</v>
      </c>
      <c r="B12" s="40" t="s">
        <v>19</v>
      </c>
      <c r="C12" s="41" t="s">
        <v>11</v>
      </c>
      <c r="D12" s="41">
        <v>46.49</v>
      </c>
      <c r="E12" s="41">
        <v>1.3</v>
      </c>
      <c r="F12" s="42">
        <f t="shared" si="1"/>
        <v>60.437000000000005</v>
      </c>
      <c r="G12" s="42">
        <f t="shared" si="2"/>
        <v>18.675033000000003</v>
      </c>
      <c r="H12" s="43">
        <f t="shared" si="3"/>
        <v>155.21780874600003</v>
      </c>
      <c r="I12" s="44">
        <f t="shared" si="0"/>
        <v>234.32984174600006</v>
      </c>
      <c r="J12" s="44">
        <f t="shared" si="4"/>
        <v>257.7628259206001</v>
      </c>
      <c r="K12" s="44">
        <f t="shared" si="5"/>
        <v>292.91230218250007</v>
      </c>
    </row>
    <row r="13" spans="1:11" ht="24" customHeight="1">
      <c r="A13" s="2">
        <v>5</v>
      </c>
      <c r="B13" s="39" t="s">
        <v>33</v>
      </c>
      <c r="C13" s="41" t="s">
        <v>22</v>
      </c>
      <c r="D13" s="41">
        <v>41.68</v>
      </c>
      <c r="E13" s="41">
        <v>1.08</v>
      </c>
      <c r="F13" s="42">
        <f t="shared" si="1"/>
        <v>45.0144</v>
      </c>
      <c r="G13" s="42">
        <f t="shared" si="2"/>
        <v>13.9094496</v>
      </c>
      <c r="H13" s="43">
        <f t="shared" si="3"/>
        <v>115.6085929152</v>
      </c>
      <c r="I13" s="44">
        <f t="shared" si="0"/>
        <v>174.53244251520002</v>
      </c>
      <c r="J13" s="44">
        <f t="shared" si="4"/>
        <v>191.98568676672002</v>
      </c>
      <c r="K13" s="44">
        <f t="shared" si="5"/>
        <v>218.16555314400003</v>
      </c>
    </row>
    <row r="14" spans="1:11" ht="12.75">
      <c r="A14" s="2">
        <v>6</v>
      </c>
      <c r="B14" s="40" t="s">
        <v>34</v>
      </c>
      <c r="C14" s="41" t="s">
        <v>11</v>
      </c>
      <c r="D14" s="41">
        <v>46.49</v>
      </c>
      <c r="E14" s="41">
        <v>1.24</v>
      </c>
      <c r="F14" s="42">
        <f t="shared" si="1"/>
        <v>57.647600000000004</v>
      </c>
      <c r="G14" s="42">
        <f t="shared" si="2"/>
        <v>17.8131084</v>
      </c>
      <c r="H14" s="43">
        <f t="shared" si="3"/>
        <v>148.0539098808</v>
      </c>
      <c r="I14" s="44">
        <f t="shared" si="0"/>
        <v>223.5146182808</v>
      </c>
      <c r="J14" s="44">
        <f t="shared" si="4"/>
        <v>245.86608010888</v>
      </c>
      <c r="K14" s="44">
        <f t="shared" si="5"/>
        <v>279.393272851</v>
      </c>
    </row>
    <row r="15" spans="1:11" ht="12.75">
      <c r="A15" s="2">
        <v>7</v>
      </c>
      <c r="B15" s="40" t="s">
        <v>20</v>
      </c>
      <c r="C15" s="41" t="s">
        <v>11</v>
      </c>
      <c r="D15" s="41">
        <v>46.49</v>
      </c>
      <c r="E15" s="41">
        <v>1.39</v>
      </c>
      <c r="F15" s="42">
        <f t="shared" si="1"/>
        <v>64.6211</v>
      </c>
      <c r="G15" s="42">
        <f t="shared" si="2"/>
        <v>19.9679199</v>
      </c>
      <c r="H15" s="43">
        <f t="shared" si="3"/>
        <v>165.9636570438</v>
      </c>
      <c r="I15" s="44">
        <f t="shared" si="0"/>
        <v>250.5526769438</v>
      </c>
      <c r="J15" s="44">
        <f t="shared" si="4"/>
        <v>275.60794463818</v>
      </c>
      <c r="K15" s="44">
        <f t="shared" si="5"/>
        <v>313.19084617975</v>
      </c>
    </row>
    <row r="16" spans="1:11" ht="12.75">
      <c r="A16" s="2">
        <v>8</v>
      </c>
      <c r="B16" s="40" t="s">
        <v>21</v>
      </c>
      <c r="C16" s="41" t="s">
        <v>11</v>
      </c>
      <c r="D16" s="41">
        <v>46.49</v>
      </c>
      <c r="E16" s="41">
        <v>1.74</v>
      </c>
      <c r="F16" s="42">
        <f t="shared" si="1"/>
        <v>80.8926</v>
      </c>
      <c r="G16" s="42">
        <f t="shared" si="2"/>
        <v>24.9958134</v>
      </c>
      <c r="H16" s="43">
        <f t="shared" si="3"/>
        <v>207.75306709080002</v>
      </c>
      <c r="I16" s="44">
        <f t="shared" si="0"/>
        <v>313.6414804908</v>
      </c>
      <c r="J16" s="44">
        <f t="shared" si="4"/>
        <v>345.00562853988004</v>
      </c>
      <c r="K16" s="44">
        <f t="shared" si="5"/>
        <v>392.0518506135</v>
      </c>
    </row>
    <row r="17" spans="1:11" ht="25.5" customHeight="1">
      <c r="A17" s="2">
        <v>9</v>
      </c>
      <c r="B17" s="39" t="s">
        <v>123</v>
      </c>
      <c r="C17" s="41" t="s">
        <v>11</v>
      </c>
      <c r="D17" s="41">
        <v>46.49</v>
      </c>
      <c r="E17" s="41">
        <v>2</v>
      </c>
      <c r="F17" s="42">
        <f t="shared" si="1"/>
        <v>92.98</v>
      </c>
      <c r="G17" s="42">
        <f t="shared" si="2"/>
        <v>28.73082</v>
      </c>
      <c r="H17" s="43">
        <f t="shared" si="3"/>
        <v>238.79662884</v>
      </c>
      <c r="I17" s="44">
        <f t="shared" si="0"/>
        <v>360.50744884000005</v>
      </c>
      <c r="J17" s="44">
        <f t="shared" si="4"/>
        <v>396.5581937240001</v>
      </c>
      <c r="K17" s="44">
        <f t="shared" si="5"/>
        <v>450.63431105000006</v>
      </c>
    </row>
    <row r="18" spans="1:11" ht="24.75" customHeight="1">
      <c r="A18" s="2">
        <v>10</v>
      </c>
      <c r="B18" s="39" t="s">
        <v>124</v>
      </c>
      <c r="C18" s="41" t="s">
        <v>11</v>
      </c>
      <c r="D18" s="41">
        <v>46.49</v>
      </c>
      <c r="E18" s="41">
        <v>2.4</v>
      </c>
      <c r="F18" s="42">
        <f t="shared" si="1"/>
        <v>111.57600000000001</v>
      </c>
      <c r="G18" s="42">
        <f t="shared" si="2"/>
        <v>34.476984</v>
      </c>
      <c r="H18" s="43">
        <f t="shared" si="3"/>
        <v>286.55595460800004</v>
      </c>
      <c r="I18" s="44">
        <f t="shared" si="0"/>
        <v>432.608938608</v>
      </c>
      <c r="J18" s="44">
        <f t="shared" si="4"/>
        <v>475.86983246880004</v>
      </c>
      <c r="K18" s="44">
        <f t="shared" si="5"/>
        <v>540.7611732600001</v>
      </c>
    </row>
    <row r="19" spans="1:11" ht="38.25" customHeight="1">
      <c r="A19" s="2">
        <v>11</v>
      </c>
      <c r="B19" s="39" t="s">
        <v>120</v>
      </c>
      <c r="C19" s="41" t="s">
        <v>11</v>
      </c>
      <c r="D19" s="41">
        <v>46.49</v>
      </c>
      <c r="E19" s="41">
        <v>3.6</v>
      </c>
      <c r="F19" s="42">
        <f t="shared" si="1"/>
        <v>167.364</v>
      </c>
      <c r="G19" s="42">
        <f t="shared" si="2"/>
        <v>51.715476</v>
      </c>
      <c r="H19" s="43">
        <f t="shared" si="3"/>
        <v>429.83393191199997</v>
      </c>
      <c r="I19" s="44">
        <f t="shared" si="0"/>
        <v>648.9134079119999</v>
      </c>
      <c r="J19" s="44">
        <f t="shared" si="4"/>
        <v>713.8047487032</v>
      </c>
      <c r="K19" s="44">
        <f t="shared" si="5"/>
        <v>811.1417598899999</v>
      </c>
    </row>
    <row r="20" spans="1:11" ht="39" customHeight="1">
      <c r="A20" s="2">
        <v>12</v>
      </c>
      <c r="B20" s="39" t="s">
        <v>121</v>
      </c>
      <c r="C20" s="41" t="s">
        <v>11</v>
      </c>
      <c r="D20" s="41">
        <v>46.49</v>
      </c>
      <c r="E20" s="41">
        <v>1.24</v>
      </c>
      <c r="F20" s="42">
        <f t="shared" si="1"/>
        <v>57.647600000000004</v>
      </c>
      <c r="G20" s="42">
        <f t="shared" si="2"/>
        <v>17.8131084</v>
      </c>
      <c r="H20" s="43">
        <f t="shared" si="3"/>
        <v>148.0539098808</v>
      </c>
      <c r="I20" s="44">
        <f t="shared" si="0"/>
        <v>223.5146182808</v>
      </c>
      <c r="J20" s="44">
        <f t="shared" si="4"/>
        <v>245.86608010888</v>
      </c>
      <c r="K20" s="44">
        <f t="shared" si="5"/>
        <v>279.393272851</v>
      </c>
    </row>
    <row r="21" spans="1:11" ht="12.75">
      <c r="A21" s="2">
        <v>13</v>
      </c>
      <c r="B21" s="40" t="s">
        <v>35</v>
      </c>
      <c r="C21" s="41" t="s">
        <v>22</v>
      </c>
      <c r="D21" s="41">
        <v>41.68</v>
      </c>
      <c r="E21" s="41">
        <v>0.73</v>
      </c>
      <c r="F21" s="42">
        <f t="shared" si="1"/>
        <v>30.426399999999997</v>
      </c>
      <c r="G21" s="42">
        <f t="shared" si="2"/>
        <v>9.4017576</v>
      </c>
      <c r="H21" s="43">
        <f t="shared" si="3"/>
        <v>78.1428452112</v>
      </c>
      <c r="I21" s="44">
        <f t="shared" si="0"/>
        <v>117.9710028112</v>
      </c>
      <c r="J21" s="44">
        <f t="shared" si="4"/>
        <v>129.76810309232002</v>
      </c>
      <c r="K21" s="44">
        <f t="shared" si="5"/>
        <v>147.463753514</v>
      </c>
    </row>
    <row r="22" spans="1:11" ht="12.75">
      <c r="A22" s="2">
        <v>14</v>
      </c>
      <c r="B22" s="40" t="s">
        <v>36</v>
      </c>
      <c r="C22" s="41" t="s">
        <v>22</v>
      </c>
      <c r="D22" s="41">
        <v>41.68</v>
      </c>
      <c r="E22" s="41">
        <v>0.6</v>
      </c>
      <c r="F22" s="42">
        <f t="shared" si="1"/>
        <v>25.008</v>
      </c>
      <c r="G22" s="42">
        <f t="shared" si="2"/>
        <v>7.727472</v>
      </c>
      <c r="H22" s="43">
        <f t="shared" si="3"/>
        <v>64.226996064</v>
      </c>
      <c r="I22" s="44">
        <f t="shared" si="0"/>
        <v>96.962468064</v>
      </c>
      <c r="J22" s="44">
        <f t="shared" si="4"/>
        <v>106.65871487040002</v>
      </c>
      <c r="K22" s="44">
        <f t="shared" si="5"/>
        <v>121.20308508000001</v>
      </c>
    </row>
    <row r="23" spans="1:11" ht="12.75">
      <c r="A23" s="2">
        <v>15</v>
      </c>
      <c r="B23" s="40" t="s">
        <v>23</v>
      </c>
      <c r="C23" s="41" t="s">
        <v>11</v>
      </c>
      <c r="D23" s="41">
        <v>46.49</v>
      </c>
      <c r="E23" s="41">
        <v>0.3</v>
      </c>
      <c r="F23" s="42">
        <f t="shared" si="1"/>
        <v>13.947000000000001</v>
      </c>
      <c r="G23" s="42">
        <f t="shared" si="2"/>
        <v>4.309623</v>
      </c>
      <c r="H23" s="43">
        <f t="shared" si="3"/>
        <v>35.819494326000004</v>
      </c>
      <c r="I23" s="44">
        <f t="shared" si="0"/>
        <v>54.076117326</v>
      </c>
      <c r="J23" s="44">
        <f t="shared" si="4"/>
        <v>59.483729058600005</v>
      </c>
      <c r="K23" s="44">
        <f t="shared" si="5"/>
        <v>67.59514665750001</v>
      </c>
    </row>
    <row r="24" spans="1:11" ht="45.75" customHeight="1">
      <c r="A24" s="2">
        <v>16</v>
      </c>
      <c r="B24" s="39" t="s">
        <v>37</v>
      </c>
      <c r="C24" s="41" t="s">
        <v>11</v>
      </c>
      <c r="D24" s="41">
        <v>46.49</v>
      </c>
      <c r="E24" s="41">
        <v>1.44</v>
      </c>
      <c r="F24" s="42">
        <f t="shared" si="1"/>
        <v>66.9456</v>
      </c>
      <c r="G24" s="42">
        <f t="shared" si="2"/>
        <v>20.6861904</v>
      </c>
      <c r="H24" s="43">
        <f t="shared" si="3"/>
        <v>171.9335727648</v>
      </c>
      <c r="I24" s="44">
        <f t="shared" si="0"/>
        <v>259.56536316480003</v>
      </c>
      <c r="J24" s="44">
        <f t="shared" si="4"/>
        <v>285.52189948128006</v>
      </c>
      <c r="K24" s="44">
        <f t="shared" si="5"/>
        <v>324.45670395600007</v>
      </c>
    </row>
    <row r="25" spans="1:11" ht="21.75" customHeight="1">
      <c r="A25" s="2">
        <v>17</v>
      </c>
      <c r="B25" s="39" t="s">
        <v>122</v>
      </c>
      <c r="C25" s="41" t="s">
        <v>11</v>
      </c>
      <c r="D25" s="40">
        <v>46.49</v>
      </c>
      <c r="E25" s="40">
        <v>0.85</v>
      </c>
      <c r="F25" s="45">
        <f t="shared" si="1"/>
        <v>39.5165</v>
      </c>
      <c r="G25" s="42">
        <f t="shared" si="2"/>
        <v>12.2105985</v>
      </c>
      <c r="H25" s="46">
        <f t="shared" si="3"/>
        <v>101.48856725699999</v>
      </c>
      <c r="I25" s="47">
        <f t="shared" si="0"/>
        <v>153.21566575699998</v>
      </c>
      <c r="J25" s="44">
        <f t="shared" si="4"/>
        <v>168.5372323327</v>
      </c>
      <c r="K25" s="44">
        <f t="shared" si="5"/>
        <v>191.51958219624998</v>
      </c>
    </row>
  </sheetData>
  <sheetProtection/>
  <mergeCells count="5">
    <mergeCell ref="B6:K6"/>
    <mergeCell ref="F1:J1"/>
    <mergeCell ref="E2:J2"/>
    <mergeCell ref="E3:J3"/>
    <mergeCell ref="E4:J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2012-08-12T15:52:58Z</cp:lastPrinted>
  <dcterms:created xsi:type="dcterms:W3CDTF">1996-10-08T23:32:33Z</dcterms:created>
  <dcterms:modified xsi:type="dcterms:W3CDTF">2012-10-25T05:30:41Z</dcterms:modified>
  <cp:category/>
  <cp:version/>
  <cp:contentType/>
  <cp:contentStatus/>
</cp:coreProperties>
</file>